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80" yWindow="65521" windowWidth="13680" windowHeight="13470" tabRatio="729" activeTab="1"/>
  </bookViews>
  <sheets>
    <sheet name="Eingabe 1 - LOS 3" sheetId="1" r:id="rId1"/>
    <sheet name="Eingabe 2 - Los 3" sheetId="2" r:id="rId2"/>
    <sheet name="Aufmaße - Los 3" sheetId="3" r:id="rId3"/>
    <sheet name="Teilerg. - Los 3 -  Bibo" sheetId="4" r:id="rId4"/>
    <sheet name="Preisbildg - Los 3 - Bibo" sheetId="5" r:id="rId5"/>
    <sheet name="Teilergeb. - Los 3 - Glasm." sheetId="6" r:id="rId6"/>
    <sheet name="Preisbildg - Los 3 - Glasm." sheetId="7" r:id="rId7"/>
    <sheet name="Angebotsblatt - Los 3" sheetId="8" r:id="rId8"/>
    <sheet name="Tabelle5" sheetId="9" r:id="rId9"/>
    <sheet name="Tabelle4" sheetId="10" r:id="rId10"/>
    <sheet name="Tabelle3" sheetId="11" r:id="rId11"/>
  </sheets>
  <externalReferences>
    <externalReference r:id="rId14"/>
  </externalReferences>
  <definedNames>
    <definedName name="_xlnm.Print_Area" localSheetId="7">'Angebotsblatt - Los 3'!$A$1:$Q$82</definedName>
    <definedName name="_xlnm.Print_Area" localSheetId="0">'Eingabe 1 - LOS 3'!$A$1:$H$53</definedName>
    <definedName name="_xlnm.Print_Area" localSheetId="4">'Preisbildg - Los 3 - Bibo'!$A$1:$U$40</definedName>
    <definedName name="_xlnm.Print_Area" localSheetId="6">'Preisbildg - Los 3 - Glasm.'!$A$1:$U$40</definedName>
    <definedName name="_xlnm.Print_Titles" localSheetId="2">'Aufmaße - Los 3'!$1:$10</definedName>
  </definedNames>
  <calcPr fullCalcOnLoad="1"/>
</workbook>
</file>

<file path=xl/sharedStrings.xml><?xml version="1.0" encoding="utf-8"?>
<sst xmlns="http://schemas.openxmlformats.org/spreadsheetml/2006/main" count="963" uniqueCount="348">
  <si>
    <t>Reinigungsauftrag / Pflegekategorie (Raumart)</t>
  </si>
  <si>
    <t>Raum-
Nr.</t>
  </si>
  <si>
    <t>Raumnutzung
(tatsächliche Nutzung)</t>
  </si>
  <si>
    <t>Fenster
Typ</t>
  </si>
  <si>
    <t>Glas-flächen (Fenster)</t>
  </si>
  <si>
    <t>Raum-
fäche</t>
  </si>
  <si>
    <t>Fußboden
(Art)</t>
  </si>
  <si>
    <t>Mischbelag</t>
  </si>
  <si>
    <t>Sonstiges</t>
  </si>
  <si>
    <t>in m²</t>
  </si>
  <si>
    <t>Z-SUMME</t>
  </si>
  <si>
    <t>Flur</t>
  </si>
  <si>
    <t>0.01</t>
  </si>
  <si>
    <t>0.02</t>
  </si>
  <si>
    <t>0.03</t>
  </si>
  <si>
    <t>0.04</t>
  </si>
  <si>
    <t>0.05</t>
  </si>
  <si>
    <t>0.06</t>
  </si>
  <si>
    <t>0.07</t>
  </si>
  <si>
    <t>0.08</t>
  </si>
  <si>
    <t>0.09</t>
  </si>
  <si>
    <t>0.10</t>
  </si>
  <si>
    <t>0.11</t>
  </si>
  <si>
    <t>0.12</t>
  </si>
  <si>
    <t>1.01</t>
  </si>
  <si>
    <t>1.02</t>
  </si>
  <si>
    <t>1.03</t>
  </si>
  <si>
    <t>1.04</t>
  </si>
  <si>
    <t>1.05</t>
  </si>
  <si>
    <t>1.06</t>
  </si>
  <si>
    <t>1.07</t>
  </si>
  <si>
    <t>1.08</t>
  </si>
  <si>
    <t>1.09</t>
  </si>
  <si>
    <t>2.01</t>
  </si>
  <si>
    <t>2.02</t>
  </si>
  <si>
    <t>2.03</t>
  </si>
  <si>
    <t>2.04</t>
  </si>
  <si>
    <t>2.05</t>
  </si>
  <si>
    <t>2.06</t>
  </si>
  <si>
    <t>2.07</t>
  </si>
  <si>
    <t>2.08</t>
  </si>
  <si>
    <t>2.09</t>
  </si>
  <si>
    <t>2.10</t>
  </si>
  <si>
    <t>2.11</t>
  </si>
  <si>
    <t>2.12</t>
  </si>
  <si>
    <t>2.13</t>
  </si>
  <si>
    <t>2.14</t>
  </si>
  <si>
    <r>
      <t xml:space="preserve">Anzahl der Leistungs-
wochen
1          2          3
</t>
    </r>
    <r>
      <rPr>
        <b/>
        <sz val="11"/>
        <color indexed="8"/>
        <rFont val="Arial Unicode MS"/>
        <family val="2"/>
      </rPr>
      <t>≙</t>
    </r>
    <r>
      <rPr>
        <b/>
        <sz val="11"/>
        <color indexed="8"/>
        <rFont val="Calibri"/>
        <family val="2"/>
      </rPr>
      <t xml:space="preserve">         </t>
    </r>
    <r>
      <rPr>
        <b/>
        <sz val="11"/>
        <color indexed="8"/>
        <rFont val="Arial Unicode MS"/>
        <family val="2"/>
      </rPr>
      <t>≙</t>
    </r>
    <r>
      <rPr>
        <b/>
        <sz val="11"/>
        <color indexed="8"/>
        <rFont val="Calibri"/>
        <family val="2"/>
      </rPr>
      <t xml:space="preserve">         </t>
    </r>
    <r>
      <rPr>
        <b/>
        <sz val="11"/>
        <color indexed="8"/>
        <rFont val="Arial Unicode MS"/>
        <family val="2"/>
      </rPr>
      <t>≙</t>
    </r>
  </si>
  <si>
    <t>mit Reinigungswochen pro Jahr</t>
  </si>
  <si>
    <t>Unterhaltsreinigung</t>
  </si>
  <si>
    <t>Grund-
reinigung</t>
  </si>
  <si>
    <t>Glasreinigung bei Unterhaltsreinigung</t>
  </si>
  <si>
    <t>spezielle Leistung bei Unterhaltsreinig.</t>
  </si>
  <si>
    <t>Nr.:</t>
  </si>
  <si>
    <t>Kurzbezeichnung</t>
  </si>
  <si>
    <t>pro Jahr</t>
  </si>
  <si>
    <t>Unterhalts-</t>
  </si>
  <si>
    <t>Wochen mit</t>
  </si>
  <si>
    <t>reinigung</t>
  </si>
  <si>
    <t>Grundrein.</t>
  </si>
  <si>
    <t xml:space="preserve">Leistungswochen 
Unterhaltsreinigung </t>
  </si>
  <si>
    <t>und Anzahl 
Grundreinigungen</t>
  </si>
  <si>
    <t>in m² / Std.</t>
  </si>
  <si>
    <t>Eingabe Richtleistung 
(Wochenbetrachtung)</t>
  </si>
  <si>
    <t xml:space="preserve">ACHTUNG </t>
  </si>
  <si>
    <t>bei mehrfacher Reinigung pro Woche auch mehrfachen Zeitaufwand beachten, bei längeren Zyklen entsprechend 
anteilig in der Woche</t>
  </si>
  <si>
    <t>wöchentliche Leistungs-
stunden</t>
  </si>
  <si>
    <t>in Std. (dezimal)</t>
  </si>
  <si>
    <t>SUMME</t>
  </si>
  <si>
    <t>Stunden-
verrechnungs
satz</t>
  </si>
  <si>
    <t>in EURO (Netto)</t>
  </si>
  <si>
    <t>Wochenpreis</t>
  </si>
  <si>
    <t>Jahrespreis</t>
  </si>
  <si>
    <t>Grundreinigung</t>
  </si>
  <si>
    <t>Eingabe Richtleistung 
(1 x Grundreinigung))</t>
  </si>
  <si>
    <t>Leistungs-
stunden
( 1 x Grund-
reinigung)</t>
  </si>
  <si>
    <t>Gesamtpreis 
1 x Grund-
reinigung</t>
  </si>
  <si>
    <t>Jahrespreis
Grund-
reinigung</t>
  </si>
  <si>
    <t>(Wochenbetrachtung)</t>
  </si>
  <si>
    <t>in Euro / Std.  (Netto)</t>
  </si>
  <si>
    <t>Richtleistung</t>
  </si>
  <si>
    <t>Nr.</t>
  </si>
  <si>
    <t>Std.-Satz</t>
  </si>
  <si>
    <t>Eingaben für Grundreinigung</t>
  </si>
  <si>
    <t>Eingaben für Unterhaltsreinigung / Regelleistung</t>
  </si>
  <si>
    <t>ACHTUNG
bei mehrfacher Reinigung 
pro Woche auch mehrfachen 
Zeitaufwand beachten, 
bei längeren Zyklen 
(z.Bsp. 1 x im Quartal)
entsprechend 
anteilig in der Woche</t>
  </si>
  <si>
    <t>anzuwendender 
Stunden-
verrechnungssatz</t>
  </si>
  <si>
    <t>Eingabe Richtleistungen und Zuweisung der Stundenverrechnungssätze</t>
  </si>
  <si>
    <t>Stunden-
verrechnungssatz</t>
  </si>
  <si>
    <t>Betrag 
in Euro (Netto)</t>
  </si>
  <si>
    <t>Kalkulation 
beigefügt in 
Angebots-
anlage-Nr.</t>
  </si>
  <si>
    <t>Leistungs-
gruppe</t>
  </si>
  <si>
    <t>Anzahl der jährl.
Leistungswochen</t>
  </si>
  <si>
    <t>Erläuterung</t>
  </si>
  <si>
    <t>Anzahl der Grund-
reinigungen pro Jahr</t>
  </si>
  <si>
    <t>kalkuliertes 
Leistungsende:</t>
  </si>
  <si>
    <t>kalkulierter 
Leistungsbeginn:</t>
  </si>
  <si>
    <t>in Monaten</t>
  </si>
  <si>
    <t>in Jahren (dezimal)</t>
  </si>
  <si>
    <t>Gesamtleistungszeitraum
Unterhaltsreinigung</t>
  </si>
  <si>
    <t>Gesamtzahl
Grund-
reinigungen</t>
  </si>
  <si>
    <t>(Einmalleistungs-
betrachtung)</t>
  </si>
  <si>
    <t>1 - 11</t>
  </si>
  <si>
    <t>Reinigungs-
fläche 
(Raumfläche, 
Glasfläche) bzw.
bei spez. Leistung ggf. Objektgröße</t>
  </si>
  <si>
    <t>kurz:</t>
  </si>
  <si>
    <t>Erfassung - Raumart / Raumnutzung / Leistungflächen</t>
  </si>
  <si>
    <t>Raumnutzung
(klassiviziert)</t>
  </si>
  <si>
    <t>Raumart / Reinigungsart / Leistungsart
(Kategorie)</t>
  </si>
  <si>
    <t>Reini-
gungs-
wochen
GIS</t>
  </si>
  <si>
    <t>Auftrags-bestandteil (JA/NEIN)</t>
  </si>
  <si>
    <t>innenliegende 
Glasflächen 
(keine Außen-
fensterflächen)</t>
  </si>
  <si>
    <t>Flächenzuweisung
Raumart / 
Reinigungskategorie</t>
  </si>
  <si>
    <t>Anzahl der jährlichen Grundreinigungen</t>
  </si>
  <si>
    <t>Gesamtleistungszeitraum (Kalkulationsgrundlage)</t>
  </si>
  <si>
    <t>Bereiche</t>
  </si>
  <si>
    <t>Leistungs-
wochen 
pro Jahr</t>
  </si>
  <si>
    <t>Leistungszeit 
pro Woche
in Std.</t>
  </si>
  <si>
    <t>Leistungspreis 
pro Woche
in Euro</t>
  </si>
  <si>
    <t>Leistungspreis 
pro Jahr
in Euro</t>
  </si>
  <si>
    <t>mit Leistungs
zeit pro Jahr
in Std.</t>
  </si>
  <si>
    <t>Leistungspreis über
Gesamtauftragszeit</t>
  </si>
  <si>
    <t>Jahrespreis für Grundreinigung</t>
  </si>
  <si>
    <t>Preis für Grundreinigung über Gesamtauftragszeit</t>
  </si>
  <si>
    <t>Monate</t>
  </si>
  <si>
    <t>Jahre (dez.)</t>
  </si>
  <si>
    <t>Grundreini-
gungen pro Jahr</t>
  </si>
  <si>
    <t>Summe Grund-
reinigungen</t>
  </si>
  <si>
    <t>in Euro</t>
  </si>
  <si>
    <t>mit</t>
  </si>
  <si>
    <t>Std.</t>
  </si>
  <si>
    <t>Eingabe Stundenverrechnungssätze und Anzahl</t>
  </si>
  <si>
    <t>der jährlichen Reinigungszyklen / Leistungswochen</t>
  </si>
  <si>
    <t>Ort                                                           Datum</t>
  </si>
  <si>
    <t>rechtsverbindliche Unterschrift</t>
  </si>
  <si>
    <t>" Excel-Eingabefelder "</t>
  </si>
  <si>
    <t>Ausdruck mind. A4 und dem Angebot beifügen</t>
  </si>
  <si>
    <t>Ausdruck A4 und dem Angebot beifügen</t>
  </si>
  <si>
    <t>Anzahl der jährlichen Reinigungszyklen / Leistungswochen (kalkuliert)</t>
  </si>
  <si>
    <t>Büro</t>
  </si>
  <si>
    <t>Lager</t>
  </si>
  <si>
    <t>Vorraum</t>
  </si>
  <si>
    <t>Nein</t>
  </si>
  <si>
    <t>Ja</t>
  </si>
  <si>
    <t>WC Personal</t>
  </si>
  <si>
    <t>Teeküche</t>
  </si>
  <si>
    <t xml:space="preserve">Reinigungskategorie
Raumart / Reinigungsart / Leistungsart
</t>
  </si>
  <si>
    <t>Grund-/Sonderrg. - textile Böden - Auftrag ab 50 m²</t>
  </si>
  <si>
    <t>Grund-/Sonderrg. - textile Böden - Kleinauftrag bis 50 m²</t>
  </si>
  <si>
    <t>lfd.</t>
  </si>
  <si>
    <t>Raumart /</t>
  </si>
  <si>
    <t>Reiniungsk.</t>
  </si>
  <si>
    <t>lfd.-Nr.</t>
  </si>
  <si>
    <t>1 - 12</t>
  </si>
  <si>
    <t>Raumart / 
Reinigungskategorie</t>
  </si>
  <si>
    <t>Objekt - Zwischensummen</t>
  </si>
  <si>
    <t xml:space="preserve"> Preisbildung "Unterhalts- und Grundreinigung städtischer Objekte in 02943 Weißwasser/O.L."</t>
  </si>
  <si>
    <t>LOS 1 - Objekt:</t>
  </si>
  <si>
    <t>Unterhaltsreinigung Regelleistung</t>
  </si>
  <si>
    <t>Preise (Netto) und Leistungszeiten 
für das Objekt "Rathaus"</t>
  </si>
  <si>
    <t>1 x Grundreinigung</t>
  </si>
  <si>
    <t>Leistungspreis in Euro</t>
  </si>
  <si>
    <t>Leistungszeit
in Std. (dez.)</t>
  </si>
  <si>
    <t>Grund-/Sonderreinigungreinigung (stetiger Teil)</t>
  </si>
  <si>
    <t>Grund-/Sonderreinigungreinigung nach Ziff 5.2.2. 
(gesonderte Beauftragung und Abrechnung)</t>
  </si>
  <si>
    <t xml:space="preserve">zu kalkulierende jährliche Sonderreinigungsfläche* in m² </t>
  </si>
  <si>
    <t>Jahrespreis für die kalkulierte Sonderreinigung</t>
  </si>
  <si>
    <t>Preis für die kalkulierte Sonderreinigung über Gesamtauftragszeit</t>
  </si>
  <si>
    <t>zugewiesener 
Stundenverrechnungssatz (Netto)</t>
  </si>
  <si>
    <t>Stunden-</t>
  </si>
  <si>
    <t>verrechnungssatz</t>
  </si>
  <si>
    <t>(Netto)</t>
  </si>
  <si>
    <t>in Std. (dez.)</t>
  </si>
  <si>
    <t xml:space="preserve">Leistungszeit mit 
Stundenverrechnungssatz
in Std. (dez.)
</t>
  </si>
  <si>
    <t>abrechenbare Leistungszeiten</t>
  </si>
  <si>
    <t>(zugewiesener/ 
abrechenbarer)
Leistungspreis 
in Euro / Std.</t>
  </si>
  <si>
    <t>zum Stundenverrechnungssatz 
in Euro (Netto)</t>
  </si>
  <si>
    <t>Unterhaltsreinigung 
(Raumarten 1-12)</t>
  </si>
  <si>
    <t>Grund-/Sonderreinigung 
(Raumarten 1-12) - stetiger Teil</t>
  </si>
  <si>
    <t>Leistungszeit für 1 x Grundreinigung 
in Stunden (dez.)</t>
  </si>
  <si>
    <t>wöchentliche 
Leistungsstunden (dez.)</t>
  </si>
  <si>
    <t>Leistungspreis für Grund-/Sonderreinigung 
in Euro (Netto)</t>
  </si>
  <si>
    <t>kalkulierter Leistungspreis für 
beauftragte Sonderreinigung (Ziff. 5.2.2.) in Euro (Netto)</t>
  </si>
  <si>
    <t>Wochenpreis bei Unterhalts-
reinigung bzw. Einmalleistung 
bei Grund-/Sonderreinigung</t>
  </si>
  <si>
    <t>Jehrespreis (52 Wochen) für Unterhalts-
reinigung bzw. Grund-/Sonderreinigung</t>
  </si>
  <si>
    <t>Gesamtauftragspreis (3 Jahre) für Unterhalts-
reinigung bzw. Grund-/Sonderreinigung</t>
  </si>
  <si>
    <t>Gesamtpreise für das Objekt (Netto)</t>
  </si>
  <si>
    <t>Gesamtpreis im Objekt in Euro (Netto)</t>
  </si>
  <si>
    <t>Gesamtpreisbildung - Angebotsblatt</t>
  </si>
  <si>
    <t>Leistungszeit</t>
  </si>
  <si>
    <t>Leistungspreis</t>
  </si>
  <si>
    <t>Grund-/Sonderreinigung (stetiger Teil)</t>
  </si>
  <si>
    <t>kalkulierte</t>
  </si>
  <si>
    <t>Grund-/Sonderreinigung</t>
  </si>
  <si>
    <t>Leistungszeitraum</t>
  </si>
  <si>
    <t>Einmalleistung bei Grund-/Sonderreinigungen</t>
  </si>
  <si>
    <t>Wochenleistung bei Unterhaltsreinigung und</t>
  </si>
  <si>
    <t>Gesamtauftragsleistung (3 Jahre) Unterhalts-,</t>
  </si>
  <si>
    <t>Grund- und Sonderreinigungen</t>
  </si>
  <si>
    <t>Leistungszeit  für kalkulierten
Leistungs-
umfang
in Std. (dez.)</t>
  </si>
  <si>
    <t xml:space="preserve">Jahresleistung (52 Wochen) bei Unterhalts-, </t>
  </si>
  <si>
    <t>GESAMTSUMME</t>
  </si>
  <si>
    <t>Los 1 - Gesamtangebotspreis (Netto)</t>
  </si>
  <si>
    <t>1 Auftragsjahr</t>
  </si>
  <si>
    <t>Gesamtauftrag
(3 Auftragsjahre)</t>
  </si>
  <si>
    <t>Los 1 - Preisnachlass ohne Bedingungen</t>
  </si>
  <si>
    <t>Los 1 - Angebotspreis mit Preisnachlass (Netto)</t>
  </si>
  <si>
    <t>Los 1 - Mehrwertsteuer</t>
  </si>
  <si>
    <t>Los 1 - Angebotspreis mit Preisnachlass (Brutto)</t>
  </si>
  <si>
    <t>Leistungspreis für Unterhaltsreinigung 
in Euro (Netto)</t>
  </si>
  <si>
    <t>Zusicherung und damit einkalkulierter Mindest-
leitungsdienst (wöchentlich) vor Ort in Stunden (dez.):</t>
  </si>
  <si>
    <t>Zusicherung zusätzlicher Leistungsdienst vor Ort</t>
  </si>
  <si>
    <t xml:space="preserve">Zusicherung zusätzlicher (einkalkulierter) Leitungs-dienst vor Ort in Stunden (dez.) pro Woche: </t>
  </si>
  <si>
    <t>Dieser Preisnachlass hat keinen Einfluss auf das Angebotswertungsverfahren und die Vergabeentscheidung.</t>
  </si>
  <si>
    <t>Bedingung für den Sonto-Nachlass:</t>
  </si>
  <si>
    <t xml:space="preserve">Bei Verwendung der Excel-Datei zur Erstellung der Angebotspreise können die oben gekennzeichneten Excel-Blätter ausgedruckt und an den oben benannten Stellen in den Angebotsunterlagen aufgenommen werden. 
Bei Verwendung der Excel-Datei sind vom Bieter eigenständig Kontrollrechnungen durchzuführen. 
Fehler bei der Angebotsabgabe durch Verwendung des Excel-Datei gehen nicht zu Lasten der Vergabestelle. 
Es gelten die mit dem Angeboten eingereichten Angebotspreise. </t>
  </si>
  <si>
    <t>Mit der rechtsverbindlichen Unterzeichnung dieses Angebotes erfolgt gleichzeitig die Bestätigung 
und Anerkennung des Leistungsverzeichnisses.
Es wird versichert, dass für das Angebot keine Preisabsprachen mit einem oder mehreren Bietern 
oder mit anderen Stellen getroffen wurden.
Wird das Angebot an dieser Stelle nicht rechtsverbindlich unterschrieben, 
so gilt das Angebot als nicht abgegeben.</t>
  </si>
  <si>
    <t>Angebotsabgabe</t>
  </si>
  <si>
    <t>Los 3</t>
  </si>
  <si>
    <t>Stadtbibliothek - Erdgeschoss</t>
  </si>
  <si>
    <t>Foyer</t>
  </si>
  <si>
    <t>audiovisuelle Medien</t>
  </si>
  <si>
    <t>WC Bereich</t>
  </si>
  <si>
    <t>Verbuchung</t>
  </si>
  <si>
    <t>Kinder</t>
  </si>
  <si>
    <t>Belletristik</t>
  </si>
  <si>
    <t>kleiner Veranstaltungsraum</t>
  </si>
  <si>
    <t>Aufzug Innen</t>
  </si>
  <si>
    <t>I</t>
  </si>
  <si>
    <t>Treppenhaus groß</t>
  </si>
  <si>
    <t>II</t>
  </si>
  <si>
    <t>Treppenhaus klein</t>
  </si>
  <si>
    <t>zu I</t>
  </si>
  <si>
    <t>Eingang</t>
  </si>
  <si>
    <t>Stadtbibliothek - 1. Obergeschoss</t>
  </si>
  <si>
    <t>Kinderabteilung</t>
  </si>
  <si>
    <t>Saal</t>
  </si>
  <si>
    <t>Fachliteratur</t>
  </si>
  <si>
    <t>Stadtbibliothek - 2. Obergeschoss</t>
  </si>
  <si>
    <t>historisches Archiv</t>
  </si>
  <si>
    <t>Archiv / historisches Archiv</t>
  </si>
  <si>
    <t>Aufenthalt / Magazin</t>
  </si>
  <si>
    <t>Azubi Raum</t>
  </si>
  <si>
    <t>Büro 1</t>
  </si>
  <si>
    <t>Büro 2</t>
  </si>
  <si>
    <t>Büro 3</t>
  </si>
  <si>
    <t>Flur 2</t>
  </si>
  <si>
    <t>Flur 1</t>
  </si>
  <si>
    <t>Stein</t>
  </si>
  <si>
    <t>Teppich</t>
  </si>
  <si>
    <t>Fliesen</t>
  </si>
  <si>
    <t>PVC</t>
  </si>
  <si>
    <t>PVC/Holz</t>
  </si>
  <si>
    <t>38 Stufen mit Podest</t>
  </si>
  <si>
    <t>11 Stufen</t>
  </si>
  <si>
    <t>mit 3 Stufen</t>
  </si>
  <si>
    <t>26 Stufen mit Podest</t>
  </si>
  <si>
    <t>13 Stufen mit Podest</t>
  </si>
  <si>
    <t>21 Stufen</t>
  </si>
  <si>
    <t>Glasmuseum - Erdgeschoss</t>
  </si>
  <si>
    <t>Glasmuseum - 1. Obergeschoss</t>
  </si>
  <si>
    <t>Glasmuseum - 2. Obergeschoss</t>
  </si>
  <si>
    <t>Formenstube</t>
  </si>
  <si>
    <t>Schleiferei</t>
  </si>
  <si>
    <t>Gravur und Arsall</t>
  </si>
  <si>
    <t>Wagenfeld</t>
  </si>
  <si>
    <t>Werkstatt für Glasgestaltung</t>
  </si>
  <si>
    <t>Flur (Weck)</t>
  </si>
  <si>
    <t>Malerei</t>
  </si>
  <si>
    <t>techn. Glas</t>
  </si>
  <si>
    <t>Flur mit Treppe</t>
  </si>
  <si>
    <t>Flur / Seiteneingang</t>
  </si>
  <si>
    <t>Flur / Verkauf</t>
  </si>
  <si>
    <t>Schatzkammer</t>
  </si>
  <si>
    <t>Wechselausstellungsraum</t>
  </si>
  <si>
    <t>Themenraum (Heimatgeschichte)</t>
  </si>
  <si>
    <t>Industrie WSW</t>
  </si>
  <si>
    <t>Glasindustrie / Hafenstube</t>
  </si>
  <si>
    <t>Herrentoilette</t>
  </si>
  <si>
    <t>Damentoilette</t>
  </si>
  <si>
    <t>Vorraum Küche</t>
  </si>
  <si>
    <t>Küche</t>
  </si>
  <si>
    <t>ZS-Stadtbibliothek</t>
  </si>
  <si>
    <t>ZS-Glasmuseum</t>
  </si>
  <si>
    <t>GESAMTSUMME - LOS 3 - Stadtbibliothek</t>
  </si>
  <si>
    <t>Parkett</t>
  </si>
  <si>
    <t>Terazzo</t>
  </si>
  <si>
    <t>LOS 3:</t>
  </si>
  <si>
    <t>"Glasmuseum"</t>
  </si>
  <si>
    <t>"Stadtbibliothek"</t>
  </si>
  <si>
    <t>Grund-/ Sonderreinigung (Ziff. 4.3.2.) textiler Böden - Kleinauftrag unter 50 m²</t>
  </si>
  <si>
    <t>Grund-/ Sonderreinigung (Ziff. 4.3.2.) textiler Böden - Auftrag ab 50 m²</t>
  </si>
  <si>
    <t>Grund-/ Sonderreinigung (Ziff. 4.3.2.) Fleckentferung auf textilen Böden</t>
  </si>
  <si>
    <t>Leistungspreise bei Grund-/Sonderreinigung (Ziff. 4.3.2.)
textiler Böden - Kleinauftrag unter 50 m²</t>
  </si>
  <si>
    <t>Leistungspreise bei Grund-/Sonderreinigung (Ziff. 4.3.2.)
textiler Böden - Auftrag ab 50 m²</t>
  </si>
  <si>
    <t>Leistungspreise bei Grund-/Sonderreinigung (Ziff. 4.3.2.)
Fleckentferng. auf textilen Böden</t>
  </si>
  <si>
    <t>in Angebotsschreiben 
einlagen als Seite:</t>
  </si>
  <si>
    <t>33b</t>
  </si>
  <si>
    <t>33a</t>
  </si>
  <si>
    <t>Ausdruck A4 im Angebotsschreiben einlegen als Seite:</t>
  </si>
  <si>
    <t>Ausdruck A4 im Angebotsschreiben einlegen als Seiten:</t>
  </si>
  <si>
    <t>Teilergebnisse Los 3
Objekt "Stadtbibliothek"</t>
  </si>
  <si>
    <t>Teilergebnisse Los 3
Objekt "Glasmuseum"</t>
  </si>
  <si>
    <t>33e</t>
  </si>
  <si>
    <t>33g</t>
  </si>
  <si>
    <t>33h</t>
  </si>
  <si>
    <t>33c.1</t>
  </si>
  <si>
    <t>33c.2</t>
  </si>
  <si>
    <t>33c.3</t>
  </si>
  <si>
    <t>33d.1</t>
  </si>
  <si>
    <t>33d.2</t>
  </si>
  <si>
    <t>33f.1</t>
  </si>
  <si>
    <t>kalkulierte /
abrechenbare</t>
  </si>
  <si>
    <t>gesond. Beauftragung (Ziff. 4.3.2.)</t>
  </si>
  <si>
    <t>Angebotspreis - Los 3</t>
  </si>
  <si>
    <t>Zusammenfassung Los 3
(Rathaus, Standesamtsvilla, Außentoilette am Rathaus)</t>
  </si>
  <si>
    <t>Objekt "Stadtbibliothek"</t>
  </si>
  <si>
    <t>Objekt "Glasmuseum"</t>
  </si>
  <si>
    <t>Los 3 - Preisnachlass mit Bedingungen (Skonto)</t>
  </si>
  <si>
    <t>33f.2</t>
  </si>
  <si>
    <t>LOS 3 - Objekt:</t>
  </si>
  <si>
    <t>in Angebotsschreiben 
einlegen als Seite:</t>
  </si>
  <si>
    <t>Grund-/Sonderrg. - textile Böden - Fleckentferng.</t>
  </si>
  <si>
    <t>Bibo - Büro, Aufenthaltsr. - DG</t>
  </si>
  <si>
    <t>Bibo - Teeküche, Flur - DG</t>
  </si>
  <si>
    <t>Bibo - Treppen</t>
  </si>
  <si>
    <t>Bibo - Bibliotheksräume, Hist. Archiv</t>
  </si>
  <si>
    <t>Bibo - Sanitärräume</t>
  </si>
  <si>
    <t>Bibo - Lesesaal</t>
  </si>
  <si>
    <t>Bibo - Eing.-bereich, Flure, Verbuch.</t>
  </si>
  <si>
    <t>Bibo - Sanitärräume - DG</t>
  </si>
  <si>
    <t>GM - Foyer, Ausstellungsr., Büro - EG</t>
  </si>
  <si>
    <t>GM - Ausstellungsräume - OG</t>
  </si>
  <si>
    <t>GM - Treppen - EG/OG</t>
  </si>
  <si>
    <t>GM - Büroräume DG., Teek., Treppe</t>
  </si>
  <si>
    <t>GM - öffentliche Toiletten</t>
  </si>
  <si>
    <t>Stadtbibliothek - Büroräume, Aufenthaltsraum,  Dachgeschoss</t>
  </si>
  <si>
    <t>Stadtbibliothek - Teeküche/Flur zur Sanitäranlagen Dachgeschoss</t>
  </si>
  <si>
    <t>Stadtbibliothek - Treppen/Dachgeschoss/Obergeschoss/Erdgeschoss/Keller</t>
  </si>
  <si>
    <t>Stadtbibliothek - Internetcafe, Belletristik, Fachliteratur, Kinderbibliothek,Historisches Archiv</t>
  </si>
  <si>
    <t>Stadtbibliothek - Öffentliche Toiletten/ Behinderten WC, Personaltoilette</t>
  </si>
  <si>
    <t>Stadtbibliothek - Lesesaal</t>
  </si>
  <si>
    <t>Stadtbibliothek - Eingangsbereich, Flure,  Verbuchung</t>
  </si>
  <si>
    <t>Stadtbibliothek - Sanitärräume Dachgeschoss</t>
  </si>
  <si>
    <t>Glasmuseum - Erdgeschoss: Foyer, Ausstellungsräume, Büro</t>
  </si>
  <si>
    <t xml:space="preserve">Glasmuseum - Obergeschoss Ausstellungsräume </t>
  </si>
  <si>
    <t>Glasmuseum - Treppen Obergeschoss/Erdgeschoss</t>
  </si>
  <si>
    <t>Glasmuseum - Büroräume Dachgeschoss, Teeküche, Treppe</t>
  </si>
  <si>
    <t xml:space="preserve">Glasmuseum - Öffentliche Toiletten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</si>
</sst>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125">
    <font>
      <sz val="11"/>
      <color theme="1"/>
      <name val="Calibri"/>
      <family val="2"/>
    </font>
    <font>
      <sz val="10"/>
      <color indexed="8"/>
      <name val="Arial"/>
      <family val="2"/>
    </font>
    <font>
      <b/>
      <sz val="11"/>
      <color indexed="8"/>
      <name val="Calibri"/>
      <family val="2"/>
    </font>
    <font>
      <b/>
      <sz val="18"/>
      <color indexed="8"/>
      <name val="Calibri"/>
      <family val="2"/>
    </font>
    <font>
      <u val="single"/>
      <sz val="11"/>
      <color indexed="8"/>
      <name val="Calibri"/>
      <family val="2"/>
    </font>
    <font>
      <sz val="11"/>
      <name val="Calibri"/>
      <family val="2"/>
    </font>
    <font>
      <b/>
      <sz val="11"/>
      <name val="Calibri"/>
      <family val="2"/>
    </font>
    <font>
      <b/>
      <sz val="14"/>
      <color indexed="8"/>
      <name val="Calibri"/>
      <family val="2"/>
    </font>
    <font>
      <b/>
      <sz val="11"/>
      <color indexed="8"/>
      <name val="Arial Unicode MS"/>
      <family val="2"/>
    </font>
    <font>
      <b/>
      <sz val="11"/>
      <color indexed="9"/>
      <name val="Calibri"/>
      <family val="2"/>
    </font>
    <font>
      <sz val="11"/>
      <color indexed="9"/>
      <name val="Calibri"/>
      <family val="2"/>
    </font>
    <font>
      <b/>
      <u val="single"/>
      <sz val="11"/>
      <color indexed="8"/>
      <name val="Calibri"/>
      <family val="2"/>
    </font>
    <font>
      <sz val="14"/>
      <color indexed="8"/>
      <name val="Calibri"/>
      <family val="2"/>
    </font>
    <font>
      <b/>
      <sz val="18"/>
      <name val="Calibri"/>
      <family val="2"/>
    </font>
    <font>
      <u val="single"/>
      <sz val="10"/>
      <name val="Calibri"/>
      <family val="2"/>
    </font>
    <font>
      <b/>
      <u val="single"/>
      <sz val="18"/>
      <name val="Calibri"/>
      <family val="2"/>
    </font>
    <font>
      <b/>
      <u val="single"/>
      <sz val="18"/>
      <color indexed="8"/>
      <name val="Calibri"/>
      <family val="2"/>
    </font>
    <font>
      <b/>
      <sz val="16"/>
      <color indexed="9"/>
      <name val="Calibri"/>
      <family val="2"/>
    </font>
    <font>
      <b/>
      <sz val="16"/>
      <color indexed="8"/>
      <name val="Calibri"/>
      <family val="2"/>
    </font>
    <font>
      <sz val="16"/>
      <color indexed="8"/>
      <name val="Calibri"/>
      <family val="2"/>
    </font>
    <font>
      <b/>
      <sz val="24"/>
      <color indexed="8"/>
      <name val="Calibri"/>
      <family val="2"/>
    </font>
    <font>
      <b/>
      <u val="single"/>
      <sz val="16"/>
      <color indexed="8"/>
      <name val="Calibri"/>
      <family val="2"/>
    </font>
    <font>
      <sz val="18"/>
      <color indexed="8"/>
      <name val="Calibri"/>
      <family val="2"/>
    </font>
    <font>
      <b/>
      <u val="single"/>
      <sz val="26"/>
      <color indexed="8"/>
      <name val="Calibri"/>
      <family val="2"/>
    </font>
    <font>
      <u val="single"/>
      <sz val="26"/>
      <color indexed="8"/>
      <name val="Calibri"/>
      <family val="2"/>
    </font>
    <font>
      <b/>
      <sz val="12"/>
      <color indexed="8"/>
      <name val="Calibri"/>
      <family val="2"/>
    </font>
    <font>
      <b/>
      <sz val="18"/>
      <name val="Arial"/>
      <family val="2"/>
    </font>
    <font>
      <b/>
      <sz val="18"/>
      <color indexed="9"/>
      <name val="Arial"/>
      <family val="2"/>
    </font>
    <font>
      <sz val="20"/>
      <color indexed="8"/>
      <name val="Calibri"/>
      <family val="2"/>
    </font>
    <font>
      <b/>
      <sz val="20"/>
      <color indexed="8"/>
      <name val="Calibri"/>
      <family val="2"/>
    </font>
    <font>
      <b/>
      <sz val="20"/>
      <color indexed="9"/>
      <name val="Calibri"/>
      <family val="2"/>
    </font>
    <font>
      <b/>
      <sz val="22"/>
      <color indexed="9"/>
      <name val="Calibri"/>
      <family val="2"/>
    </font>
    <font>
      <b/>
      <sz val="28"/>
      <color indexed="9"/>
      <name val="Calibri"/>
      <family val="2"/>
    </font>
    <font>
      <b/>
      <u val="single"/>
      <sz val="28"/>
      <color indexed="8"/>
      <name val="Calibri"/>
      <family val="2"/>
    </font>
    <font>
      <sz val="12"/>
      <color indexed="8"/>
      <name val="Calibri"/>
      <family val="2"/>
    </font>
    <font>
      <b/>
      <sz val="11"/>
      <color indexed="10"/>
      <name val="Calibri"/>
      <family val="2"/>
    </font>
    <font>
      <b/>
      <sz val="22"/>
      <color indexed="8"/>
      <name val="Calibri"/>
      <family val="2"/>
    </font>
    <font>
      <sz val="22"/>
      <color indexed="8"/>
      <name val="Calibri"/>
      <family val="2"/>
    </font>
    <font>
      <b/>
      <sz val="26"/>
      <color indexed="9"/>
      <name val="Calibri"/>
      <family val="2"/>
    </font>
    <font>
      <sz val="22"/>
      <color indexed="9"/>
      <name val="Calibri"/>
      <family val="2"/>
    </font>
    <font>
      <b/>
      <sz val="18"/>
      <color indexed="9"/>
      <name val="Calibri"/>
      <family val="2"/>
    </font>
    <font>
      <sz val="18"/>
      <color indexed="9"/>
      <name val="Calibri"/>
      <family val="2"/>
    </font>
    <font>
      <sz val="14"/>
      <color indexed="9"/>
      <name val="Calibri"/>
      <family val="2"/>
    </font>
    <font>
      <b/>
      <sz val="14"/>
      <color indexed="9"/>
      <name val="Calibri"/>
      <family val="2"/>
    </font>
    <font>
      <b/>
      <sz val="24"/>
      <color indexed="9"/>
      <name val="Calibri"/>
      <family val="2"/>
    </font>
    <font>
      <b/>
      <sz val="16"/>
      <name val="Arial"/>
      <family val="2"/>
    </font>
    <font>
      <sz val="10"/>
      <name val="Arial"/>
      <family val="2"/>
    </font>
    <font>
      <sz val="20"/>
      <color indexed="9"/>
      <name val="Calibri"/>
      <family val="2"/>
    </font>
    <font>
      <b/>
      <u val="single"/>
      <sz val="11"/>
      <color indexed="9"/>
      <name val="Calibri"/>
      <family val="2"/>
    </font>
    <font>
      <b/>
      <sz val="12"/>
      <color indexed="9"/>
      <name val="Calibri"/>
      <family val="2"/>
    </font>
    <font>
      <sz val="12"/>
      <color indexed="9"/>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1"/>
      <color theme="1"/>
      <name val="Calibri"/>
      <family val="2"/>
    </font>
    <font>
      <b/>
      <sz val="11"/>
      <color theme="1"/>
      <name val="Calibri"/>
      <family val="2"/>
    </font>
    <font>
      <b/>
      <sz val="11"/>
      <color theme="0"/>
      <name val="Calibri"/>
      <family val="2"/>
    </font>
    <font>
      <b/>
      <u val="single"/>
      <sz val="11"/>
      <color theme="1"/>
      <name val="Calibri"/>
      <family val="2"/>
    </font>
    <font>
      <sz val="16"/>
      <color theme="1"/>
      <name val="Calibri"/>
      <family val="2"/>
    </font>
    <font>
      <b/>
      <sz val="18"/>
      <color theme="1"/>
      <name val="Calibri"/>
      <family val="2"/>
    </font>
    <font>
      <b/>
      <sz val="16"/>
      <color theme="1"/>
      <name val="Calibri"/>
      <family val="2"/>
    </font>
    <font>
      <sz val="14"/>
      <color theme="1"/>
      <name val="Calibri"/>
      <family val="2"/>
    </font>
    <font>
      <b/>
      <sz val="18"/>
      <color theme="0"/>
      <name val="Arial"/>
      <family val="2"/>
    </font>
    <font>
      <b/>
      <sz val="22"/>
      <color theme="0"/>
      <name val="Calibri"/>
      <family val="2"/>
    </font>
    <font>
      <u val="single"/>
      <sz val="26"/>
      <color theme="1"/>
      <name val="Calibri"/>
      <family val="2"/>
    </font>
    <font>
      <sz val="22"/>
      <color theme="1"/>
      <name val="Calibri"/>
      <family val="2"/>
    </font>
    <font>
      <b/>
      <sz val="14"/>
      <color theme="1"/>
      <name val="Calibri"/>
      <family val="2"/>
    </font>
    <font>
      <sz val="11"/>
      <color theme="0"/>
      <name val="Calibri"/>
      <family val="2"/>
    </font>
    <font>
      <b/>
      <u val="single"/>
      <sz val="26"/>
      <color theme="1"/>
      <name val="Calibri"/>
      <family val="2"/>
    </font>
    <font>
      <sz val="14"/>
      <color theme="0"/>
      <name val="Calibri"/>
      <family val="2"/>
    </font>
    <font>
      <b/>
      <sz val="14"/>
      <color theme="0"/>
      <name val="Calibri"/>
      <family val="2"/>
    </font>
    <font>
      <b/>
      <sz val="16"/>
      <color theme="0"/>
      <name val="Calibri"/>
      <family val="2"/>
    </font>
    <font>
      <b/>
      <sz val="11"/>
      <color rgb="FFFF0000"/>
      <name val="Calibri"/>
      <family val="2"/>
    </font>
    <font>
      <b/>
      <sz val="26"/>
      <color theme="0"/>
      <name val="Calibri"/>
      <family val="2"/>
    </font>
    <font>
      <b/>
      <sz val="20"/>
      <color theme="0"/>
      <name val="Calibri"/>
      <family val="2"/>
    </font>
    <font>
      <b/>
      <sz val="28"/>
      <color theme="0"/>
      <name val="Calibri"/>
      <family val="2"/>
    </font>
    <font>
      <b/>
      <u val="single"/>
      <sz val="16"/>
      <color theme="1"/>
      <name val="Calibri"/>
      <family val="2"/>
    </font>
    <font>
      <sz val="18"/>
      <color theme="1"/>
      <name val="Calibri"/>
      <family val="2"/>
    </font>
    <font>
      <b/>
      <u val="single"/>
      <sz val="18"/>
      <color theme="1"/>
      <name val="Calibri"/>
      <family val="2"/>
    </font>
    <font>
      <b/>
      <u val="single"/>
      <sz val="11"/>
      <color theme="0"/>
      <name val="Calibri"/>
      <family val="2"/>
    </font>
    <font>
      <b/>
      <sz val="20"/>
      <color theme="1"/>
      <name val="Calibri"/>
      <family val="2"/>
    </font>
    <font>
      <b/>
      <sz val="22"/>
      <color theme="1"/>
      <name val="Calibri"/>
      <family val="2"/>
    </font>
    <font>
      <sz val="20"/>
      <color theme="1"/>
      <name val="Calibri"/>
      <family val="2"/>
    </font>
    <font>
      <b/>
      <u val="single"/>
      <sz val="28"/>
      <color theme="1"/>
      <name val="Calibri"/>
      <family val="2"/>
    </font>
    <font>
      <b/>
      <sz val="18"/>
      <color theme="0"/>
      <name val="Calibri"/>
      <family val="2"/>
    </font>
    <font>
      <b/>
      <sz val="12"/>
      <color theme="0"/>
      <name val="Calibri"/>
      <family val="2"/>
    </font>
    <font>
      <sz val="12"/>
      <color theme="0"/>
      <name val="Calibri"/>
      <family val="2"/>
    </font>
    <font>
      <sz val="20"/>
      <color theme="0"/>
      <name val="Calibri"/>
      <family val="2"/>
    </font>
    <font>
      <b/>
      <sz val="12"/>
      <color theme="1"/>
      <name val="Calibri"/>
      <family val="2"/>
    </font>
    <font>
      <sz val="12"/>
      <color theme="1"/>
      <name val="Calibri"/>
      <family val="2"/>
    </font>
    <font>
      <sz val="22"/>
      <color theme="0"/>
      <name val="Calibri"/>
      <family val="2"/>
    </font>
    <font>
      <b/>
      <sz val="24"/>
      <color theme="1"/>
      <name val="Calibri"/>
      <family val="2"/>
    </font>
    <font>
      <sz val="18"/>
      <color theme="0"/>
      <name val="Calibri"/>
      <family val="2"/>
    </font>
    <font>
      <b/>
      <sz val="2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E9A3"/>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rgb="FFA3FFCD"/>
        <bgColor indexed="64"/>
      </patternFill>
    </fill>
    <fill>
      <patternFill patternType="solid">
        <fgColor theme="3" tint="0.7999799847602844"/>
        <bgColor indexed="64"/>
      </patternFill>
    </fill>
    <fill>
      <patternFill patternType="solid">
        <fgColor rgb="FFFFCCCC"/>
        <bgColor indexed="64"/>
      </patternFill>
    </fill>
    <fill>
      <patternFill patternType="solid">
        <fgColor theme="2" tint="-0.24997000396251678"/>
        <bgColor indexed="64"/>
      </patternFill>
    </fill>
    <fill>
      <patternFill patternType="solid">
        <fgColor rgb="FFFF9797"/>
        <bgColor indexed="64"/>
      </patternFill>
    </fill>
  </fills>
  <borders count="1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style="thin"/>
      <bottom style="medium"/>
    </border>
    <border>
      <left style="thin"/>
      <right style="thin"/>
      <top style="thin"/>
      <bottom style="thin"/>
    </border>
    <border>
      <left style="medium"/>
      <right style="thin"/>
      <top style="medium"/>
      <bottom/>
    </border>
    <border>
      <left style="thin"/>
      <right style="thin"/>
      <top style="medium"/>
      <bottom/>
    </border>
    <border>
      <left style="thin"/>
      <right style="thin"/>
      <top/>
      <bottom/>
    </border>
    <border>
      <left style="medium"/>
      <right style="medium"/>
      <top/>
      <bottom/>
    </border>
    <border>
      <left style="medium"/>
      <right/>
      <top style="medium"/>
      <bottom/>
    </border>
    <border>
      <left style="medium"/>
      <right/>
      <top/>
      <bottom/>
    </border>
    <border>
      <left style="medium"/>
      <right/>
      <top/>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hair"/>
    </border>
    <border>
      <left style="medium"/>
      <right style="thin"/>
      <top/>
      <bottom style="medium"/>
    </border>
    <border>
      <left style="thin"/>
      <right style="medium"/>
      <top style="medium"/>
      <bottom/>
    </border>
    <border>
      <left style="thin"/>
      <right style="thin"/>
      <top/>
      <bottom style="medium"/>
    </border>
    <border>
      <left style="thin"/>
      <right style="medium"/>
      <top/>
      <bottom style="medium"/>
    </border>
    <border>
      <left style="medium"/>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medium"/>
      <right style="thin"/>
      <top style="thin"/>
      <bottom style="thin"/>
    </border>
    <border>
      <left style="medium"/>
      <right/>
      <top style="thin"/>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medium"/>
      <right/>
      <top style="medium"/>
      <bottom style="hair"/>
    </border>
    <border>
      <left style="medium"/>
      <right style="medium"/>
      <top style="thin"/>
      <bottom style="medium"/>
    </border>
    <border>
      <left style="thin"/>
      <right style="dotted"/>
      <top style="thin"/>
      <bottom style="medium"/>
    </border>
    <border>
      <left style="dotted"/>
      <right style="thin"/>
      <top style="thin"/>
      <bottom style="medium"/>
    </border>
    <border>
      <left style="medium"/>
      <right style="medium"/>
      <top style="medium"/>
      <bottom style="thin"/>
    </border>
    <border>
      <left style="thin"/>
      <right style="medium"/>
      <top/>
      <bottom/>
    </border>
    <border>
      <left style="medium"/>
      <right style="medium"/>
      <top style="thin"/>
      <bottom style="thin"/>
    </border>
    <border>
      <left style="medium"/>
      <right style="thin"/>
      <top style="thin"/>
      <bottom/>
    </border>
    <border>
      <left/>
      <right style="medium"/>
      <top style="medium"/>
      <bottom/>
    </border>
    <border>
      <left style="medium"/>
      <right style="medium"/>
      <top/>
      <bottom style="hair"/>
    </border>
    <border>
      <left style="medium"/>
      <right/>
      <top style="medium"/>
      <bottom style="thin"/>
    </border>
    <border>
      <left style="thin"/>
      <right style="dotted"/>
      <top style="medium"/>
      <bottom style="thin"/>
    </border>
    <border>
      <left style="dotted"/>
      <right style="thin"/>
      <top style="medium"/>
      <bottom style="thin"/>
    </border>
    <border>
      <left style="thin"/>
      <right/>
      <top style="medium"/>
      <bottom style="thin"/>
    </border>
    <border>
      <left style="dotted"/>
      <right style="medium"/>
      <top style="medium"/>
      <bottom style="thin"/>
    </border>
    <border>
      <left style="dotted"/>
      <right style="medium"/>
      <top style="thin"/>
      <bottom style="medium"/>
    </border>
    <border>
      <left style="medium"/>
      <right style="thin"/>
      <top/>
      <bottom/>
    </border>
    <border>
      <left style="medium"/>
      <right style="thin"/>
      <top/>
      <bottom style="thin"/>
    </border>
    <border>
      <left style="thin"/>
      <right style="thin"/>
      <top/>
      <bottom style="thin"/>
    </border>
    <border>
      <left style="thin"/>
      <right style="medium"/>
      <top/>
      <bottom style="thin"/>
    </border>
    <border>
      <left/>
      <right style="medium"/>
      <top/>
      <bottom/>
    </border>
    <border>
      <left/>
      <right/>
      <top/>
      <bottom style="medium"/>
    </border>
    <border>
      <left style="thin"/>
      <right/>
      <top/>
      <bottom/>
    </border>
    <border>
      <left/>
      <right/>
      <top style="thick"/>
      <bottom/>
    </border>
    <border>
      <left style="medium"/>
      <right/>
      <top style="thin"/>
      <bottom style="thin"/>
    </border>
    <border>
      <left/>
      <right style="thin"/>
      <top style="thin"/>
      <bottom style="medium"/>
    </border>
    <border>
      <left style="thin"/>
      <right/>
      <top/>
      <bottom style="medium"/>
    </border>
    <border>
      <left/>
      <right style="thin"/>
      <top/>
      <bottom/>
    </border>
    <border>
      <left style="thin"/>
      <right/>
      <top style="thin"/>
      <bottom style="thin"/>
    </border>
    <border>
      <left/>
      <right style="medium"/>
      <top style="medium"/>
      <bottom style="thin"/>
    </border>
    <border>
      <left/>
      <right style="medium"/>
      <top style="thin"/>
      <bottom style="thin"/>
    </border>
    <border>
      <left/>
      <right style="medium"/>
      <top style="thin"/>
      <bottom style="medium"/>
    </border>
    <border>
      <left/>
      <right/>
      <top style="medium"/>
      <bottom style="thin"/>
    </border>
    <border>
      <left/>
      <right/>
      <top style="thin"/>
      <bottom style="thin"/>
    </border>
    <border>
      <left/>
      <right/>
      <top style="thin"/>
      <bottom style="medium"/>
    </border>
    <border>
      <left/>
      <right style="medium"/>
      <top/>
      <bottom style="medium"/>
    </border>
    <border>
      <left/>
      <right/>
      <top/>
      <bottom style="thick"/>
    </border>
    <border>
      <left style="thick"/>
      <right/>
      <top style="thick"/>
      <bottom/>
    </border>
    <border>
      <left/>
      <right/>
      <top style="thick"/>
      <bottom style="medium"/>
    </border>
    <border>
      <left style="thick"/>
      <right/>
      <top/>
      <bottom/>
    </border>
    <border>
      <left/>
      <right style="thick"/>
      <top/>
      <bottom/>
    </border>
    <border>
      <left style="medium"/>
      <right style="thick"/>
      <top style="medium"/>
      <bottom/>
    </border>
    <border>
      <left style="medium"/>
      <right style="thick"/>
      <top/>
      <bottom/>
    </border>
    <border>
      <left style="medium"/>
      <right style="thick"/>
      <top/>
      <bottom style="medium"/>
    </border>
    <border>
      <left style="thin"/>
      <right style="thick"/>
      <top style="medium"/>
      <bottom/>
    </border>
    <border>
      <left style="thin"/>
      <right style="thick"/>
      <top/>
      <bottom style="medium"/>
    </border>
    <border>
      <left style="thick"/>
      <right/>
      <top/>
      <bottom style="medium"/>
    </border>
    <border>
      <left/>
      <right style="thick"/>
      <top/>
      <bottom style="medium"/>
    </border>
    <border>
      <left style="thick"/>
      <right/>
      <top style="medium"/>
      <bottom/>
    </border>
    <border>
      <left style="thick"/>
      <right/>
      <top/>
      <bottom style="thick"/>
    </border>
    <border>
      <left style="thin"/>
      <right style="dotted"/>
      <top style="thin"/>
      <bottom style="thin"/>
    </border>
    <border>
      <left style="dotted"/>
      <right style="thin"/>
      <top style="thin"/>
      <bottom style="thin"/>
    </border>
    <border>
      <left style="hair"/>
      <right style="hair"/>
      <top style="thin"/>
      <bottom style="thin"/>
    </border>
    <border>
      <left style="dotted"/>
      <right style="medium"/>
      <top style="thin"/>
      <bottom style="thin"/>
    </border>
    <border>
      <left style="thin"/>
      <right style="hair"/>
      <top style="thin"/>
      <bottom style="thin"/>
    </border>
    <border>
      <left style="hair"/>
      <right style="thin"/>
      <top style="thin"/>
      <bottom style="thin"/>
    </border>
    <border>
      <left/>
      <right style="medium"/>
      <top style="medium"/>
      <bottom style="hair"/>
    </border>
    <border>
      <left/>
      <right/>
      <top style="medium"/>
      <bottom style="medium"/>
    </border>
    <border>
      <left style="thin"/>
      <right style="thick"/>
      <top/>
      <bottom/>
    </border>
    <border>
      <left style="thin"/>
      <right style="thin"/>
      <top style="thin"/>
      <bottom/>
    </border>
    <border>
      <left/>
      <right/>
      <top/>
      <bottom style="hair"/>
    </border>
    <border>
      <left/>
      <right style="medium"/>
      <top/>
      <bottom style="hair"/>
    </border>
    <border>
      <left/>
      <right/>
      <top style="hair"/>
      <bottom/>
    </border>
    <border>
      <left/>
      <right style="medium"/>
      <top style="hair"/>
      <bottom/>
    </border>
    <border>
      <left/>
      <right/>
      <top/>
      <bottom style="thin"/>
    </border>
    <border>
      <left/>
      <right style="thick"/>
      <top style="medium"/>
      <bottom/>
    </border>
    <border>
      <left style="medium"/>
      <right style="thin"/>
      <top style="dotted"/>
      <bottom/>
    </border>
    <border>
      <left style="medium"/>
      <right/>
      <top/>
      <bottom style="hair"/>
    </border>
    <border>
      <left style="medium"/>
      <right/>
      <top style="hair"/>
      <bottom/>
    </border>
    <border>
      <left style="medium"/>
      <right/>
      <top style="medium"/>
      <bottom style="medium"/>
    </border>
    <border>
      <left/>
      <right style="thin"/>
      <top style="medium"/>
      <bottom/>
    </border>
    <border>
      <left/>
      <right style="thin"/>
      <top/>
      <bottom style="medium"/>
    </border>
    <border>
      <left/>
      <right style="medium"/>
      <top/>
      <bottom style="thin"/>
    </border>
    <border>
      <left/>
      <right style="thin"/>
      <top style="medium"/>
      <bottom style="thin"/>
    </border>
    <border>
      <left style="thin"/>
      <right style="medium"/>
      <top style="thin"/>
      <bottom/>
    </border>
    <border>
      <left style="thin"/>
      <right/>
      <top style="medium"/>
      <bottom/>
    </border>
    <border>
      <left/>
      <right style="thin"/>
      <top style="thin"/>
      <bottom/>
    </border>
    <border>
      <left style="medium"/>
      <right style="medium"/>
      <top/>
      <bottom style="thin"/>
    </border>
    <border>
      <left/>
      <right/>
      <top style="medium"/>
      <bottom style="hair"/>
    </border>
    <border>
      <left style="thin"/>
      <right style="hair"/>
      <top/>
      <bottom style="medium"/>
    </border>
    <border>
      <left style="hair"/>
      <right style="hair"/>
      <top/>
      <bottom style="medium"/>
    </border>
    <border>
      <left style="hair"/>
      <right style="medium"/>
      <top/>
      <bottom style="medium"/>
    </border>
    <border>
      <left style="medium"/>
      <right/>
      <top/>
      <bottom style="thin"/>
    </border>
    <border>
      <left/>
      <right style="thin"/>
      <top style="thin"/>
      <bottom style="thin"/>
    </border>
    <border>
      <left style="medium"/>
      <right style="medium"/>
      <top style="hair"/>
      <bottom/>
    </border>
    <border>
      <left style="medium"/>
      <right/>
      <top style="thin"/>
      <bottom/>
    </border>
    <border>
      <left/>
      <right/>
      <top style="thin"/>
      <bottom/>
    </border>
    <border>
      <left/>
      <right style="medium"/>
      <top style="thin"/>
      <bottom/>
    </border>
    <border>
      <left/>
      <right style="thin"/>
      <top style="medium"/>
      <bottom style="medium"/>
    </border>
    <border>
      <left style="medium"/>
      <right/>
      <top style="dotted"/>
      <bottom/>
    </border>
    <border>
      <left/>
      <right/>
      <top style="dotted"/>
      <bottom/>
    </border>
    <border>
      <left/>
      <right style="thick"/>
      <top style="dotted"/>
      <bottom/>
    </border>
    <border>
      <left style="medium"/>
      <right/>
      <top/>
      <bottom style="dotted"/>
    </border>
    <border>
      <left/>
      <right/>
      <top/>
      <bottom style="dotted"/>
    </border>
    <border>
      <left/>
      <right style="thick"/>
      <top/>
      <bottom style="dotted"/>
    </border>
    <border>
      <left style="medium"/>
      <right/>
      <top style="dotted"/>
      <bottom style="thin"/>
    </border>
    <border>
      <left/>
      <right/>
      <top style="dotted"/>
      <bottom style="thin"/>
    </border>
    <border>
      <left/>
      <right style="thick"/>
      <top style="dotted"/>
      <bottom style="thin"/>
    </border>
    <border>
      <left/>
      <right style="thick"/>
      <top style="thin"/>
      <bottom/>
    </border>
    <border>
      <left style="medium"/>
      <right/>
      <top style="dotted"/>
      <bottom style="thick"/>
    </border>
    <border>
      <left/>
      <right/>
      <top style="dotted"/>
      <bottom style="thick"/>
    </border>
    <border>
      <left/>
      <right style="thick"/>
      <top style="dotted"/>
      <bottom style="thick"/>
    </border>
    <border>
      <left/>
      <right style="medium"/>
      <top style="dotted"/>
      <bottom/>
    </border>
    <border>
      <left/>
      <right style="thick"/>
      <top style="thick"/>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1617">
    <xf numFmtId="0" fontId="0" fillId="0" borderId="0" xfId="0" applyFont="1" applyAlignment="1">
      <alignment/>
    </xf>
    <xf numFmtId="0" fontId="85" fillId="0" borderId="0" xfId="0" applyFont="1" applyBorder="1" applyAlignment="1">
      <alignment/>
    </xf>
    <xf numFmtId="0" fontId="85" fillId="0" borderId="0" xfId="0" applyFont="1" applyAlignment="1">
      <alignment/>
    </xf>
    <xf numFmtId="0" fontId="0"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indent="1"/>
    </xf>
    <xf numFmtId="0" fontId="5" fillId="0" borderId="0" xfId="0" applyFont="1" applyFill="1" applyBorder="1" applyAlignment="1">
      <alignment horizontal="left" wrapText="1" indent="1"/>
    </xf>
    <xf numFmtId="0" fontId="5" fillId="0" borderId="10" xfId="0" applyFont="1" applyFill="1" applyBorder="1" applyAlignment="1">
      <alignment horizontal="left" indent="1"/>
    </xf>
    <xf numFmtId="0" fontId="5" fillId="0" borderId="11" xfId="0" applyFont="1" applyFill="1" applyBorder="1" applyAlignment="1">
      <alignment horizontal="center"/>
    </xf>
    <xf numFmtId="0" fontId="0" fillId="0" borderId="12" xfId="0" applyFont="1" applyBorder="1" applyAlignment="1">
      <alignment horizontal="center"/>
    </xf>
    <xf numFmtId="49" fontId="86" fillId="33" borderId="13" xfId="0" applyNumberFormat="1" applyFont="1" applyFill="1" applyBorder="1" applyAlignment="1">
      <alignment horizontal="center" wrapText="1"/>
    </xf>
    <xf numFmtId="0" fontId="86" fillId="33" borderId="14" xfId="0" applyFont="1" applyFill="1" applyBorder="1" applyAlignment="1">
      <alignment horizontal="center" vertical="center" wrapText="1"/>
    </xf>
    <xf numFmtId="4" fontId="86" fillId="33" borderId="14" xfId="0" applyNumberFormat="1" applyFont="1" applyFill="1" applyBorder="1" applyAlignment="1">
      <alignment horizontal="center" vertical="center" wrapText="1"/>
    </xf>
    <xf numFmtId="0" fontId="86" fillId="33" borderId="15" xfId="0" applyFont="1" applyFill="1" applyBorder="1" applyAlignment="1">
      <alignment horizontal="left" wrapText="1" indent="1"/>
    </xf>
    <xf numFmtId="0" fontId="86" fillId="33" borderId="15" xfId="0" applyFont="1" applyFill="1" applyBorder="1" applyAlignment="1">
      <alignment horizontal="center" vertical="center" wrapText="1"/>
    </xf>
    <xf numFmtId="0" fontId="86" fillId="0" borderId="0" xfId="0" applyFont="1" applyAlignment="1">
      <alignment/>
    </xf>
    <xf numFmtId="0" fontId="87" fillId="34" borderId="16" xfId="0" applyFont="1" applyFill="1" applyBorder="1" applyAlignment="1">
      <alignment horizontal="center"/>
    </xf>
    <xf numFmtId="0" fontId="86" fillId="0" borderId="17" xfId="0" applyFont="1" applyBorder="1" applyAlignment="1">
      <alignment horizontal="center" vertical="center"/>
    </xf>
    <xf numFmtId="0" fontId="88" fillId="0" borderId="18" xfId="0" applyFont="1" applyBorder="1" applyAlignment="1">
      <alignment/>
    </xf>
    <xf numFmtId="0" fontId="86" fillId="0" borderId="19" xfId="0" applyFont="1" applyFill="1" applyBorder="1" applyAlignment="1">
      <alignment/>
    </xf>
    <xf numFmtId="0" fontId="86" fillId="0" borderId="18" xfId="0" applyFont="1" applyBorder="1" applyAlignment="1">
      <alignment horizontal="center" vertical="center"/>
    </xf>
    <xf numFmtId="0" fontId="88" fillId="0" borderId="18" xfId="0" applyFont="1" applyBorder="1" applyAlignment="1">
      <alignment vertical="center"/>
    </xf>
    <xf numFmtId="0" fontId="86" fillId="0" borderId="19" xfId="0" applyFont="1" applyFill="1" applyBorder="1" applyAlignment="1">
      <alignment vertical="center"/>
    </xf>
    <xf numFmtId="0" fontId="86" fillId="35" borderId="20" xfId="0" applyFont="1" applyFill="1" applyBorder="1" applyAlignment="1">
      <alignment horizontal="center" vertical="center"/>
    </xf>
    <xf numFmtId="0" fontId="0" fillId="35" borderId="21" xfId="0" applyFont="1" applyFill="1" applyBorder="1" applyAlignment="1">
      <alignment horizontal="right" indent="1"/>
    </xf>
    <xf numFmtId="49" fontId="86" fillId="0" borderId="18" xfId="0" applyNumberFormat="1" applyFont="1" applyBorder="1" applyAlignment="1">
      <alignment horizontal="center" vertical="center"/>
    </xf>
    <xf numFmtId="0" fontId="86" fillId="0" borderId="0" xfId="0" applyFont="1" applyAlignment="1">
      <alignment horizontal="right" indent="1"/>
    </xf>
    <xf numFmtId="0" fontId="86" fillId="35" borderId="21" xfId="0" applyFont="1" applyFill="1" applyBorder="1" applyAlignment="1">
      <alignment horizontal="right" indent="1"/>
    </xf>
    <xf numFmtId="0" fontId="86" fillId="0" borderId="0" xfId="0" applyFont="1" applyFill="1" applyAlignment="1">
      <alignment horizontal="right" indent="1"/>
    </xf>
    <xf numFmtId="0" fontId="86" fillId="0" borderId="0" xfId="0" applyFont="1" applyFill="1" applyAlignment="1">
      <alignment horizontal="right" vertical="top" indent="1"/>
    </xf>
    <xf numFmtId="0" fontId="88" fillId="0" borderId="0" xfId="0" applyFont="1" applyFill="1" applyAlignment="1">
      <alignment horizontal="right" indent="1"/>
    </xf>
    <xf numFmtId="0" fontId="86" fillId="35" borderId="22" xfId="0" applyFont="1" applyFill="1" applyBorder="1" applyAlignment="1">
      <alignment horizontal="right" indent="1"/>
    </xf>
    <xf numFmtId="0" fontId="86" fillId="35" borderId="23" xfId="0" applyFont="1" applyFill="1" applyBorder="1" applyAlignment="1">
      <alignment horizontal="right" indent="1"/>
    </xf>
    <xf numFmtId="0" fontId="86" fillId="0" borderId="24" xfId="0" applyFont="1" applyBorder="1" applyAlignment="1">
      <alignment horizontal="right"/>
    </xf>
    <xf numFmtId="49" fontId="0" fillId="33" borderId="13" xfId="0" applyNumberFormat="1" applyFont="1" applyFill="1" applyBorder="1" applyAlignment="1">
      <alignment horizontal="center" vertical="center" wrapText="1"/>
    </xf>
    <xf numFmtId="49" fontId="0"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top" wrapText="1"/>
    </xf>
    <xf numFmtId="49" fontId="0" fillId="33" borderId="14" xfId="0" applyNumberFormat="1" applyFont="1" applyFill="1" applyBorder="1" applyAlignment="1">
      <alignment horizontal="center" vertical="center"/>
    </xf>
    <xf numFmtId="49" fontId="0" fillId="33" borderId="26" xfId="0" applyNumberFormat="1" applyFont="1" applyFill="1" applyBorder="1" applyAlignment="1">
      <alignment horizontal="center" vertical="center"/>
    </xf>
    <xf numFmtId="49" fontId="0" fillId="33" borderId="0" xfId="0" applyNumberFormat="1" applyFont="1" applyFill="1" applyBorder="1" applyAlignment="1">
      <alignment vertical="center"/>
    </xf>
    <xf numFmtId="49" fontId="0" fillId="33" borderId="27"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33" borderId="25" xfId="0" applyNumberFormat="1" applyFont="1" applyFill="1" applyBorder="1" applyAlignment="1">
      <alignment horizontal="center" vertical="center"/>
    </xf>
    <xf numFmtId="49" fontId="0" fillId="0" borderId="0" xfId="0" applyNumberFormat="1" applyFont="1" applyAlignment="1">
      <alignment vertical="center"/>
    </xf>
    <xf numFmtId="49" fontId="0" fillId="33" borderId="27" xfId="0" applyNumberFormat="1" applyFont="1" applyFill="1" applyBorder="1" applyAlignment="1">
      <alignment horizontal="center" vertical="center" wrapText="1"/>
    </xf>
    <xf numFmtId="49" fontId="0" fillId="33" borderId="29" xfId="0" applyNumberFormat="1" applyFont="1" applyFill="1" applyBorder="1" applyAlignment="1">
      <alignment vertical="center"/>
    </xf>
    <xf numFmtId="49" fontId="0" fillId="33" borderId="0" xfId="0" applyNumberFormat="1" applyFont="1" applyFill="1" applyBorder="1" applyAlignment="1">
      <alignment horizontal="center" vertical="center"/>
    </xf>
    <xf numFmtId="49" fontId="0" fillId="33" borderId="30" xfId="0" applyNumberFormat="1" applyFont="1" applyFill="1" applyBorder="1" applyAlignment="1">
      <alignment horizontal="center" vertical="center"/>
    </xf>
    <xf numFmtId="49" fontId="0" fillId="0" borderId="0" xfId="0" applyNumberFormat="1" applyFont="1" applyAlignment="1">
      <alignment horizontal="center" vertical="center"/>
    </xf>
    <xf numFmtId="0" fontId="86" fillId="0" borderId="16"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86" fillId="0" borderId="27" xfId="0" applyNumberFormat="1" applyFont="1" applyBorder="1" applyAlignment="1">
      <alignment horizontal="right" vertical="center"/>
    </xf>
    <xf numFmtId="49" fontId="86" fillId="0" borderId="28" xfId="0" applyNumberFormat="1" applyFont="1" applyBorder="1" applyAlignment="1">
      <alignment horizontal="right" vertical="center"/>
    </xf>
    <xf numFmtId="4" fontId="0" fillId="2" borderId="22" xfId="0" applyNumberFormat="1" applyFont="1" applyFill="1" applyBorder="1" applyAlignment="1">
      <alignment horizontal="right" vertical="center" indent="1"/>
    </xf>
    <xf numFmtId="4" fontId="0" fillId="2" borderId="33" xfId="0" applyNumberFormat="1" applyFont="1" applyFill="1" applyBorder="1" applyAlignment="1">
      <alignment horizontal="right" vertical="center" indent="1"/>
    </xf>
    <xf numFmtId="4" fontId="0" fillId="2" borderId="23" xfId="0" applyNumberFormat="1" applyFont="1" applyFill="1" applyBorder="1" applyAlignment="1">
      <alignment horizontal="right" vertical="center" indent="1"/>
    </xf>
    <xf numFmtId="2" fontId="0" fillId="0" borderId="34" xfId="0" applyNumberFormat="1" applyFont="1" applyFill="1" applyBorder="1" applyAlignment="1">
      <alignment horizontal="right" vertical="center" indent="1"/>
    </xf>
    <xf numFmtId="2" fontId="0" fillId="0" borderId="12" xfId="0" applyNumberFormat="1" applyFont="1" applyFill="1" applyBorder="1" applyAlignment="1">
      <alignment horizontal="right" vertical="center" indent="1"/>
    </xf>
    <xf numFmtId="2" fontId="0" fillId="0" borderId="31" xfId="0" applyNumberFormat="1" applyFont="1" applyFill="1" applyBorder="1" applyAlignment="1">
      <alignment horizontal="right" vertical="center" indent="1"/>
    </xf>
    <xf numFmtId="2" fontId="0" fillId="0" borderId="11" xfId="0" applyNumberFormat="1" applyFont="1" applyFill="1" applyBorder="1" applyAlignment="1">
      <alignment horizontal="right" vertical="center" indent="1"/>
    </xf>
    <xf numFmtId="2" fontId="0" fillId="0" borderId="10" xfId="0" applyNumberFormat="1" applyFont="1" applyFill="1" applyBorder="1" applyAlignment="1">
      <alignment horizontal="right" vertical="center" indent="1"/>
    </xf>
    <xf numFmtId="2" fontId="0" fillId="0" borderId="32" xfId="0" applyNumberFormat="1" applyFont="1" applyFill="1" applyBorder="1" applyAlignment="1">
      <alignment horizontal="right" vertical="center" indent="1"/>
    </xf>
    <xf numFmtId="4" fontId="0" fillId="0" borderId="11" xfId="0" applyNumberFormat="1" applyFont="1" applyFill="1" applyBorder="1" applyAlignment="1">
      <alignment horizontal="right" vertical="center" indent="1"/>
    </xf>
    <xf numFmtId="4" fontId="0" fillId="0" borderId="10" xfId="0" applyNumberFormat="1" applyFont="1" applyFill="1" applyBorder="1" applyAlignment="1">
      <alignment horizontal="right" vertical="center" indent="1"/>
    </xf>
    <xf numFmtId="4" fontId="0" fillId="0" borderId="32" xfId="0" applyNumberFormat="1" applyFont="1" applyFill="1" applyBorder="1" applyAlignment="1">
      <alignment horizontal="right" vertical="center" indent="1"/>
    </xf>
    <xf numFmtId="4" fontId="0" fillId="0" borderId="35" xfId="0" applyNumberFormat="1" applyFont="1" applyFill="1" applyBorder="1" applyAlignment="1">
      <alignment horizontal="right" vertical="center" indent="1"/>
    </xf>
    <xf numFmtId="4" fontId="0" fillId="0" borderId="36" xfId="0" applyNumberFormat="1" applyFont="1" applyFill="1" applyBorder="1" applyAlignment="1">
      <alignment horizontal="right" vertical="center" indent="1"/>
    </xf>
    <xf numFmtId="2" fontId="0" fillId="10" borderId="37" xfId="0" applyNumberFormat="1" applyFont="1" applyFill="1" applyBorder="1" applyAlignment="1">
      <alignment horizontal="right" vertical="center" indent="1"/>
    </xf>
    <xf numFmtId="2" fontId="0" fillId="10" borderId="38" xfId="0" applyNumberFormat="1" applyFont="1" applyFill="1" applyBorder="1" applyAlignment="1">
      <alignment horizontal="right" vertical="center" indent="1"/>
    </xf>
    <xf numFmtId="2" fontId="0" fillId="10" borderId="39" xfId="0" applyNumberFormat="1" applyFont="1" applyFill="1" applyBorder="1" applyAlignment="1">
      <alignment horizontal="right" vertical="center" indent="1"/>
    </xf>
    <xf numFmtId="0" fontId="5" fillId="0" borderId="0" xfId="0" applyFont="1" applyFill="1" applyBorder="1" applyAlignment="1">
      <alignment horizontal="center" wrapText="1"/>
    </xf>
    <xf numFmtId="0" fontId="5" fillId="0" borderId="0" xfId="0" applyFont="1" applyFill="1" applyBorder="1" applyAlignment="1">
      <alignment/>
    </xf>
    <xf numFmtId="49" fontId="5" fillId="0" borderId="0" xfId="0" applyNumberFormat="1" applyFont="1" applyFill="1" applyBorder="1" applyAlignment="1">
      <alignment horizontal="center"/>
    </xf>
    <xf numFmtId="0" fontId="85" fillId="0" borderId="0" xfId="0" applyFont="1" applyFill="1" applyAlignment="1">
      <alignment/>
    </xf>
    <xf numFmtId="0" fontId="85" fillId="0" borderId="0" xfId="0" applyFont="1" applyFill="1" applyBorder="1" applyAlignment="1">
      <alignment/>
    </xf>
    <xf numFmtId="1" fontId="5" fillId="0" borderId="0" xfId="0" applyNumberFormat="1" applyFont="1" applyFill="1" applyBorder="1" applyAlignment="1">
      <alignment horizontal="center"/>
    </xf>
    <xf numFmtId="0" fontId="6" fillId="0" borderId="40" xfId="0" applyFont="1" applyFill="1" applyBorder="1" applyAlignment="1">
      <alignment horizontal="left" vertical="center"/>
    </xf>
    <xf numFmtId="2" fontId="6" fillId="0" borderId="40" xfId="0" applyNumberFormat="1" applyFont="1" applyFill="1" applyBorder="1" applyAlignment="1">
      <alignment horizontal="center" vertical="center" wrapText="1"/>
    </xf>
    <xf numFmtId="0" fontId="6" fillId="0" borderId="40" xfId="0" applyFont="1" applyFill="1" applyBorder="1" applyAlignment="1">
      <alignment horizontal="center" vertical="center"/>
    </xf>
    <xf numFmtId="4" fontId="6" fillId="0" borderId="40"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1" fontId="6" fillId="0" borderId="40"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86" fillId="0" borderId="41" xfId="0" applyFont="1" applyBorder="1" applyAlignment="1">
      <alignment/>
    </xf>
    <xf numFmtId="49" fontId="86" fillId="33" borderId="25" xfId="0" applyNumberFormat="1" applyFont="1" applyFill="1" applyBorder="1" applyAlignment="1">
      <alignment horizontal="center" vertical="center" wrapText="1"/>
    </xf>
    <xf numFmtId="0" fontId="86" fillId="33" borderId="27" xfId="0" applyFont="1" applyFill="1" applyBorder="1" applyAlignment="1">
      <alignment horizontal="left" vertical="center" wrapText="1" indent="1"/>
    </xf>
    <xf numFmtId="0" fontId="86" fillId="33" borderId="27" xfId="0" applyFont="1" applyFill="1" applyBorder="1" applyAlignment="1">
      <alignment horizontal="center" vertical="top" wrapText="1"/>
    </xf>
    <xf numFmtId="0" fontId="86" fillId="33" borderId="27" xfId="0" applyFont="1" applyFill="1" applyBorder="1" applyAlignment="1">
      <alignment horizontal="center" vertical="center" wrapText="1"/>
    </xf>
    <xf numFmtId="4" fontId="86" fillId="33" borderId="27" xfId="0" applyNumberFormat="1" applyFont="1" applyFill="1" applyBorder="1" applyAlignment="1">
      <alignment horizontal="center" vertical="center" wrapText="1"/>
    </xf>
    <xf numFmtId="0" fontId="86" fillId="33" borderId="27" xfId="0" applyFont="1" applyFill="1" applyBorder="1" applyAlignment="1">
      <alignment horizontal="left" vertical="center" indent="1"/>
    </xf>
    <xf numFmtId="0" fontId="86" fillId="33" borderId="27" xfId="0" applyFont="1" applyFill="1" applyBorder="1" applyAlignment="1">
      <alignment horizontal="center" vertical="center"/>
    </xf>
    <xf numFmtId="0" fontId="86" fillId="33" borderId="28" xfId="0" applyFont="1" applyFill="1" applyBorder="1" applyAlignment="1">
      <alignment horizontal="left" vertical="center" indent="1"/>
    </xf>
    <xf numFmtId="0" fontId="0" fillId="33" borderId="0" xfId="0" applyFont="1" applyFill="1" applyBorder="1" applyAlignment="1">
      <alignment vertical="center"/>
    </xf>
    <xf numFmtId="0" fontId="0" fillId="33" borderId="42" xfId="0" applyFont="1" applyFill="1" applyBorder="1" applyAlignment="1">
      <alignment vertical="center"/>
    </xf>
    <xf numFmtId="0" fontId="5" fillId="0" borderId="38" xfId="0" applyFont="1" applyFill="1" applyBorder="1" applyAlignment="1">
      <alignment horizontal="center"/>
    </xf>
    <xf numFmtId="0" fontId="5" fillId="0" borderId="43" xfId="0" applyFont="1" applyFill="1" applyBorder="1" applyAlignment="1">
      <alignment horizontal="left" wrapText="1" indent="1"/>
    </xf>
    <xf numFmtId="0" fontId="5" fillId="0" borderId="44" xfId="0" applyFont="1" applyFill="1" applyBorder="1" applyAlignment="1">
      <alignment horizontal="left" indent="1"/>
    </xf>
    <xf numFmtId="3" fontId="86" fillId="35" borderId="20" xfId="0" applyNumberFormat="1" applyFont="1" applyFill="1" applyBorder="1" applyAlignment="1">
      <alignment horizontal="center" vertical="center"/>
    </xf>
    <xf numFmtId="3" fontId="86" fillId="35" borderId="21" xfId="0" applyNumberFormat="1" applyFont="1" applyFill="1" applyBorder="1" applyAlignment="1">
      <alignment horizontal="center" vertical="center"/>
    </xf>
    <xf numFmtId="0" fontId="0" fillId="0" borderId="0" xfId="0" applyFont="1" applyAlignment="1">
      <alignment/>
    </xf>
    <xf numFmtId="0" fontId="0" fillId="35" borderId="29" xfId="0" applyFont="1" applyFill="1" applyBorder="1" applyAlignment="1">
      <alignment/>
    </xf>
    <xf numFmtId="0" fontId="0" fillId="35" borderId="16" xfId="0" applyFont="1" applyFill="1" applyBorder="1" applyAlignment="1">
      <alignment/>
    </xf>
    <xf numFmtId="0" fontId="0" fillId="35" borderId="16" xfId="0" applyFont="1" applyFill="1" applyBorder="1" applyAlignment="1">
      <alignment/>
    </xf>
    <xf numFmtId="0" fontId="0" fillId="35" borderId="16" xfId="0" applyFont="1" applyFill="1" applyBorder="1" applyAlignment="1">
      <alignment vertical="center"/>
    </xf>
    <xf numFmtId="49" fontId="86" fillId="0" borderId="27" xfId="0" applyNumberFormat="1" applyFont="1" applyBorder="1" applyAlignment="1">
      <alignment vertical="center"/>
    </xf>
    <xf numFmtId="49" fontId="0" fillId="0" borderId="27" xfId="0" applyNumberFormat="1" applyFont="1" applyBorder="1" applyAlignment="1">
      <alignment vertical="center"/>
    </xf>
    <xf numFmtId="0" fontId="86" fillId="0" borderId="26" xfId="0" applyFont="1" applyBorder="1" applyAlignment="1">
      <alignment horizontal="left" vertical="center" indent="1"/>
    </xf>
    <xf numFmtId="4" fontId="86" fillId="0" borderId="45" xfId="0" applyNumberFormat="1" applyFont="1" applyBorder="1" applyAlignment="1">
      <alignment horizontal="right" vertical="center" indent="1"/>
    </xf>
    <xf numFmtId="0" fontId="0" fillId="35" borderId="29" xfId="0" applyFont="1" applyFill="1" applyBorder="1" applyAlignment="1">
      <alignment vertical="center"/>
    </xf>
    <xf numFmtId="0" fontId="86" fillId="0" borderId="46" xfId="0" applyFont="1" applyBorder="1" applyAlignment="1">
      <alignment horizontal="left" indent="1"/>
    </xf>
    <xf numFmtId="4" fontId="86" fillId="0" borderId="47" xfId="0" applyNumberFormat="1" applyFont="1" applyBorder="1" applyAlignment="1">
      <alignment horizontal="right" vertical="center" indent="1"/>
    </xf>
    <xf numFmtId="0" fontId="85" fillId="35" borderId="16" xfId="0" applyFont="1" applyFill="1" applyBorder="1" applyAlignment="1">
      <alignment/>
    </xf>
    <xf numFmtId="4" fontId="86" fillId="0" borderId="42" xfId="0" applyNumberFormat="1" applyFont="1" applyBorder="1" applyAlignment="1">
      <alignment horizontal="right" vertical="center" indent="1"/>
    </xf>
    <xf numFmtId="0" fontId="85" fillId="35" borderId="30" xfId="0" applyFont="1" applyFill="1" applyBorder="1" applyAlignment="1">
      <alignment/>
    </xf>
    <xf numFmtId="0" fontId="86" fillId="0" borderId="23" xfId="0" applyFont="1" applyFill="1" applyBorder="1" applyAlignment="1">
      <alignment horizontal="left" indent="1"/>
    </xf>
    <xf numFmtId="4" fontId="86" fillId="0" borderId="21" xfId="0" applyNumberFormat="1" applyFont="1" applyBorder="1" applyAlignment="1">
      <alignment horizontal="right" vertical="center" indent="1"/>
    </xf>
    <xf numFmtId="0" fontId="0" fillId="35" borderId="21" xfId="0" applyFont="1" applyFill="1" applyBorder="1" applyAlignment="1">
      <alignment/>
    </xf>
    <xf numFmtId="4" fontId="86" fillId="0" borderId="45" xfId="0" applyNumberFormat="1" applyFont="1" applyFill="1" applyBorder="1" applyAlignment="1">
      <alignment horizontal="right" indent="1"/>
    </xf>
    <xf numFmtId="4" fontId="86" fillId="0" borderId="47" xfId="0" applyNumberFormat="1" applyFont="1" applyFill="1" applyBorder="1" applyAlignment="1">
      <alignment horizontal="right" indent="1"/>
    </xf>
    <xf numFmtId="4" fontId="86" fillId="0" borderId="42" xfId="0" applyNumberFormat="1" applyFont="1" applyFill="1" applyBorder="1" applyAlignment="1">
      <alignment horizontal="right" indent="1"/>
    </xf>
    <xf numFmtId="0" fontId="0" fillId="35" borderId="30" xfId="0" applyFont="1" applyFill="1" applyBorder="1" applyAlignment="1">
      <alignment/>
    </xf>
    <xf numFmtId="4" fontId="86" fillId="0" borderId="21" xfId="0" applyNumberFormat="1" applyFont="1" applyFill="1" applyBorder="1" applyAlignment="1">
      <alignment horizontal="right" indent="1"/>
    </xf>
    <xf numFmtId="1" fontId="86" fillId="0" borderId="37" xfId="0" applyNumberFormat="1" applyFont="1" applyBorder="1" applyAlignment="1">
      <alignment horizontal="center" vertical="center"/>
    </xf>
    <xf numFmtId="1" fontId="86" fillId="0" borderId="34" xfId="0" applyNumberFormat="1" applyFont="1" applyBorder="1" applyAlignment="1">
      <alignment horizontal="center" vertical="center"/>
    </xf>
    <xf numFmtId="1" fontId="86" fillId="0" borderId="48" xfId="0" applyNumberFormat="1" applyFont="1" applyBorder="1" applyAlignment="1">
      <alignment horizontal="center" vertical="center"/>
    </xf>
    <xf numFmtId="1" fontId="86" fillId="36" borderId="22" xfId="0" applyNumberFormat="1" applyFont="1" applyFill="1" applyBorder="1" applyAlignment="1">
      <alignment horizontal="center"/>
    </xf>
    <xf numFmtId="0" fontId="0" fillId="0" borderId="0" xfId="0" applyFont="1" applyFill="1" applyAlignment="1">
      <alignment/>
    </xf>
    <xf numFmtId="0" fontId="86" fillId="0" borderId="0" xfId="0" applyFont="1" applyFill="1" applyAlignment="1">
      <alignment/>
    </xf>
    <xf numFmtId="0" fontId="0" fillId="0" borderId="0" xfId="0" applyFont="1" applyFill="1" applyAlignment="1">
      <alignment vertical="top"/>
    </xf>
    <xf numFmtId="0" fontId="86" fillId="0" borderId="0" xfId="0" applyFont="1" applyFill="1" applyAlignment="1">
      <alignment vertical="top"/>
    </xf>
    <xf numFmtId="0" fontId="88" fillId="0" borderId="0" xfId="0" applyFont="1" applyFill="1" applyAlignment="1">
      <alignment/>
    </xf>
    <xf numFmtId="4" fontId="0" fillId="0" borderId="0" xfId="0" applyNumberFormat="1" applyFont="1" applyAlignment="1">
      <alignment/>
    </xf>
    <xf numFmtId="49" fontId="0" fillId="35" borderId="47" xfId="0" applyNumberFormat="1" applyFont="1" applyFill="1" applyBorder="1" applyAlignment="1">
      <alignment vertical="center"/>
    </xf>
    <xf numFmtId="49" fontId="0" fillId="35" borderId="42" xfId="0" applyNumberFormat="1" applyFont="1" applyFill="1" applyBorder="1" applyAlignment="1">
      <alignment horizontal="center" vertical="center"/>
    </xf>
    <xf numFmtId="0" fontId="0" fillId="35" borderId="30" xfId="0" applyFont="1" applyFill="1" applyBorder="1" applyAlignment="1">
      <alignment vertical="center"/>
    </xf>
    <xf numFmtId="0" fontId="0" fillId="33" borderId="0" xfId="0" applyFont="1" applyFill="1" applyBorder="1" applyAlignment="1">
      <alignment/>
    </xf>
    <xf numFmtId="0" fontId="0" fillId="33" borderId="29" xfId="0" applyFont="1" applyFill="1" applyBorder="1" applyAlignment="1">
      <alignment/>
    </xf>
    <xf numFmtId="0" fontId="0" fillId="33" borderId="17" xfId="0" applyFont="1" applyFill="1" applyBorder="1" applyAlignment="1">
      <alignment/>
    </xf>
    <xf numFmtId="0" fontId="0" fillId="33" borderId="40" xfId="0" applyFont="1" applyFill="1" applyBorder="1" applyAlignment="1">
      <alignment/>
    </xf>
    <xf numFmtId="4" fontId="0" fillId="33" borderId="40" xfId="0" applyNumberFormat="1" applyFont="1" applyFill="1" applyBorder="1" applyAlignment="1">
      <alignment horizontal="right" indent="1"/>
    </xf>
    <xf numFmtId="4" fontId="0" fillId="33" borderId="49" xfId="0" applyNumberFormat="1" applyFont="1" applyFill="1" applyBorder="1" applyAlignment="1">
      <alignment horizontal="right" indent="1"/>
    </xf>
    <xf numFmtId="4" fontId="0" fillId="33" borderId="17" xfId="0" applyNumberFormat="1" applyFont="1" applyFill="1" applyBorder="1" applyAlignment="1">
      <alignment horizontal="right" indent="1"/>
    </xf>
    <xf numFmtId="0" fontId="0" fillId="33" borderId="5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6" fillId="0" borderId="40" xfId="0" applyFont="1" applyFill="1" applyBorder="1" applyAlignment="1">
      <alignment horizontal="left" vertical="center" wrapText="1" indent="1"/>
    </xf>
    <xf numFmtId="0" fontId="6" fillId="0" borderId="40" xfId="0" applyFont="1" applyFill="1" applyBorder="1" applyAlignment="1">
      <alignment horizontal="left" vertical="center" indent="1"/>
    </xf>
    <xf numFmtId="0" fontId="0" fillId="0" borderId="0" xfId="0" applyFont="1" applyBorder="1" applyAlignment="1">
      <alignment vertical="center"/>
    </xf>
    <xf numFmtId="0" fontId="0" fillId="2" borderId="19" xfId="0" applyFont="1" applyFill="1" applyBorder="1" applyAlignment="1">
      <alignment horizontal="center" vertical="center"/>
    </xf>
    <xf numFmtId="49" fontId="13" fillId="0" borderId="51" xfId="0" applyNumberFormat="1" applyFont="1" applyFill="1" applyBorder="1" applyAlignment="1">
      <alignment/>
    </xf>
    <xf numFmtId="49" fontId="15" fillId="0" borderId="52" xfId="0" applyNumberFormat="1" applyFont="1" applyFill="1" applyBorder="1" applyAlignment="1">
      <alignment horizontal="left" indent="1"/>
    </xf>
    <xf numFmtId="49" fontId="13" fillId="0" borderId="53" xfId="0" applyNumberFormat="1" applyFont="1" applyFill="1" applyBorder="1" applyAlignment="1">
      <alignment horizontal="left" indent="1"/>
    </xf>
    <xf numFmtId="49" fontId="13" fillId="0" borderId="38" xfId="0" applyNumberFormat="1" applyFont="1" applyFill="1" applyBorder="1" applyAlignment="1">
      <alignment horizontal="center"/>
    </xf>
    <xf numFmtId="49" fontId="13" fillId="0" borderId="38" xfId="0" applyNumberFormat="1" applyFont="1" applyFill="1" applyBorder="1" applyAlignment="1">
      <alignment vertical="center"/>
    </xf>
    <xf numFmtId="49" fontId="13" fillId="0" borderId="38" xfId="0" applyNumberFormat="1" applyFont="1" applyFill="1" applyBorder="1" applyAlignment="1">
      <alignment horizontal="left" indent="1"/>
    </xf>
    <xf numFmtId="49" fontId="13" fillId="0" borderId="38" xfId="0" applyNumberFormat="1" applyFont="1" applyFill="1" applyBorder="1" applyAlignment="1">
      <alignment/>
    </xf>
    <xf numFmtId="49" fontId="13" fillId="0" borderId="38" xfId="0" applyNumberFormat="1" applyFont="1" applyFill="1" applyBorder="1" applyAlignment="1">
      <alignment horizontal="right" indent="1"/>
    </xf>
    <xf numFmtId="49" fontId="13" fillId="0" borderId="38" xfId="0" applyNumberFormat="1" applyFont="1" applyFill="1" applyBorder="1" applyAlignment="1">
      <alignment horizontal="right" indent="2"/>
    </xf>
    <xf numFmtId="0" fontId="14" fillId="0" borderId="54" xfId="0" applyFont="1" applyFill="1" applyBorder="1" applyAlignment="1">
      <alignment horizontal="center"/>
    </xf>
    <xf numFmtId="2" fontId="14" fillId="0" borderId="52" xfId="0" applyNumberFormat="1" applyFont="1" applyFill="1" applyBorder="1" applyAlignment="1">
      <alignment horizontal="right" indent="1"/>
    </xf>
    <xf numFmtId="0" fontId="14" fillId="0" borderId="55" xfId="0" applyFont="1" applyFill="1" applyBorder="1" applyAlignment="1">
      <alignment horizontal="left" indent="1"/>
    </xf>
    <xf numFmtId="0" fontId="0" fillId="0" borderId="0" xfId="0" applyFont="1" applyFill="1" applyBorder="1" applyAlignment="1">
      <alignment/>
    </xf>
    <xf numFmtId="49" fontId="5" fillId="0" borderId="35" xfId="0" applyNumberFormat="1" applyFont="1" applyFill="1" applyBorder="1" applyAlignment="1">
      <alignment horizontal="center"/>
    </xf>
    <xf numFmtId="0" fontId="5" fillId="0" borderId="44" xfId="0" applyFont="1" applyFill="1" applyBorder="1" applyAlignment="1">
      <alignment horizontal="left" wrapText="1" indent="1"/>
    </xf>
    <xf numFmtId="0" fontId="5" fillId="0" borderId="10" xfId="0" applyFont="1" applyFill="1" applyBorder="1" applyAlignment="1">
      <alignment horizontal="center"/>
    </xf>
    <xf numFmtId="2" fontId="5" fillId="0" borderId="10" xfId="0" applyNumberFormat="1" applyFont="1" applyFill="1" applyBorder="1" applyAlignment="1">
      <alignment horizontal="left" indent="1"/>
    </xf>
    <xf numFmtId="0" fontId="5" fillId="0" borderId="10" xfId="0" applyFont="1" applyFill="1" applyBorder="1" applyAlignment="1">
      <alignment horizontal="right" wrapText="1" indent="1"/>
    </xf>
    <xf numFmtId="2" fontId="5" fillId="0" borderId="10" xfId="0" applyNumberFormat="1" applyFont="1" applyFill="1" applyBorder="1" applyAlignment="1">
      <alignment horizontal="right" indent="2"/>
    </xf>
    <xf numFmtId="0" fontId="5" fillId="0" borderId="36" xfId="0" applyFont="1" applyFill="1" applyBorder="1" applyAlignment="1">
      <alignment/>
    </xf>
    <xf numFmtId="2" fontId="5" fillId="0" borderId="43" xfId="0" applyNumberFormat="1" applyFont="1" applyFill="1" applyBorder="1" applyAlignment="1">
      <alignment horizontal="right" indent="1"/>
    </xf>
    <xf numFmtId="0" fontId="5" fillId="0" borderId="56" xfId="0" applyFont="1" applyFill="1" applyBorder="1" applyAlignment="1">
      <alignment horizontal="center" wrapText="1"/>
    </xf>
    <xf numFmtId="0" fontId="0" fillId="0" borderId="0" xfId="0" applyFont="1" applyBorder="1" applyAlignment="1">
      <alignment horizontal="center"/>
    </xf>
    <xf numFmtId="2" fontId="5" fillId="0" borderId="0" xfId="0" applyNumberFormat="1" applyFont="1" applyFill="1" applyBorder="1" applyAlignment="1">
      <alignment horizontal="left" indent="1"/>
    </xf>
    <xf numFmtId="0" fontId="5" fillId="0" borderId="0" xfId="0" applyFont="1" applyFill="1" applyBorder="1" applyAlignment="1">
      <alignment horizontal="right" wrapText="1" indent="1"/>
    </xf>
    <xf numFmtId="2" fontId="5" fillId="0" borderId="0" xfId="0" applyNumberFormat="1" applyFont="1" applyFill="1" applyBorder="1" applyAlignment="1">
      <alignment horizontal="right" indent="1"/>
    </xf>
    <xf numFmtId="49" fontId="5" fillId="0" borderId="51" xfId="0" applyNumberFormat="1" applyFont="1" applyFill="1" applyBorder="1" applyAlignment="1">
      <alignment/>
    </xf>
    <xf numFmtId="0" fontId="5" fillId="0" borderId="52" xfId="0" applyFont="1" applyFill="1" applyBorder="1" applyAlignment="1">
      <alignment horizontal="left" indent="1"/>
    </xf>
    <xf numFmtId="0" fontId="5" fillId="0" borderId="53" xfId="0" applyFont="1" applyFill="1" applyBorder="1" applyAlignment="1">
      <alignment horizontal="left" indent="1"/>
    </xf>
    <xf numFmtId="1" fontId="5" fillId="0" borderId="38" xfId="0" applyNumberFormat="1" applyFont="1" applyFill="1" applyBorder="1" applyAlignment="1">
      <alignment horizontal="center"/>
    </xf>
    <xf numFmtId="0" fontId="5" fillId="0" borderId="38" xfId="0" applyFont="1" applyFill="1" applyBorder="1" applyAlignment="1">
      <alignment horizontal="left" indent="1"/>
    </xf>
    <xf numFmtId="4" fontId="5" fillId="0" borderId="38" xfId="0" applyNumberFormat="1" applyFont="1" applyFill="1" applyBorder="1" applyAlignment="1">
      <alignment horizontal="right" indent="1"/>
    </xf>
    <xf numFmtId="0" fontId="5" fillId="0" borderId="38" xfId="0" applyFont="1" applyFill="1" applyBorder="1" applyAlignment="1">
      <alignment horizontal="right" indent="2"/>
    </xf>
    <xf numFmtId="4" fontId="5" fillId="0" borderId="38" xfId="0" applyNumberFormat="1" applyFont="1" applyFill="1" applyBorder="1" applyAlignment="1">
      <alignment horizontal="center"/>
    </xf>
    <xf numFmtId="2" fontId="5" fillId="0" borderId="38" xfId="0" applyNumberFormat="1" applyFont="1" applyFill="1" applyBorder="1" applyAlignment="1">
      <alignment horizontal="right" indent="1"/>
    </xf>
    <xf numFmtId="0" fontId="5" fillId="0" borderId="39" xfId="0" applyFont="1" applyFill="1" applyBorder="1" applyAlignment="1">
      <alignment horizontal="left"/>
    </xf>
    <xf numFmtId="49" fontId="5" fillId="0" borderId="35" xfId="0" applyNumberFormat="1" applyFont="1" applyFill="1" applyBorder="1" applyAlignment="1">
      <alignment horizontal="left" indent="1"/>
    </xf>
    <xf numFmtId="0" fontId="5" fillId="0" borderId="10" xfId="0" applyFont="1" applyFill="1" applyBorder="1" applyAlignment="1">
      <alignment/>
    </xf>
    <xf numFmtId="2" fontId="5" fillId="0" borderId="10" xfId="0" applyNumberFormat="1" applyFont="1" applyFill="1" applyBorder="1" applyAlignment="1">
      <alignment horizontal="right" indent="1"/>
    </xf>
    <xf numFmtId="0" fontId="5" fillId="0" borderId="32" xfId="0" applyFont="1" applyFill="1" applyBorder="1" applyAlignment="1">
      <alignment horizontal="left" wrapText="1" indent="1"/>
    </xf>
    <xf numFmtId="0" fontId="0" fillId="0" borderId="0" xfId="0" applyFont="1" applyFill="1" applyBorder="1" applyAlignment="1">
      <alignment vertical="top"/>
    </xf>
    <xf numFmtId="49" fontId="5" fillId="0" borderId="37" xfId="0" applyNumberFormat="1" applyFont="1" applyFill="1" applyBorder="1" applyAlignment="1">
      <alignment horizontal="left" indent="1"/>
    </xf>
    <xf numFmtId="49" fontId="5" fillId="0" borderId="11" xfId="0" applyNumberFormat="1" applyFont="1" applyFill="1" applyBorder="1" applyAlignment="1">
      <alignment horizontal="center"/>
    </xf>
    <xf numFmtId="0" fontId="5" fillId="0" borderId="52" xfId="0" applyFont="1" applyFill="1" applyBorder="1" applyAlignment="1">
      <alignment horizontal="left" wrapText="1" indent="1"/>
    </xf>
    <xf numFmtId="0" fontId="6" fillId="0" borderId="53" xfId="0" applyFont="1" applyFill="1" applyBorder="1" applyAlignment="1">
      <alignment horizontal="left" indent="1"/>
    </xf>
    <xf numFmtId="0" fontId="6" fillId="0" borderId="38" xfId="0" applyFont="1" applyFill="1" applyBorder="1" applyAlignment="1">
      <alignment horizontal="center"/>
    </xf>
    <xf numFmtId="1" fontId="6" fillId="0" borderId="38" xfId="0" applyNumberFormat="1" applyFont="1" applyFill="1" applyBorder="1" applyAlignment="1">
      <alignment horizontal="center"/>
    </xf>
    <xf numFmtId="2" fontId="6" fillId="0" borderId="38" xfId="0" applyNumberFormat="1" applyFont="1" applyFill="1" applyBorder="1" applyAlignment="1">
      <alignment horizontal="left" indent="1"/>
    </xf>
    <xf numFmtId="0" fontId="5" fillId="0" borderId="38" xfId="0" applyFont="1" applyFill="1" applyBorder="1" applyAlignment="1">
      <alignment horizontal="right" wrapText="1" indent="1"/>
    </xf>
    <xf numFmtId="0" fontId="5" fillId="0" borderId="38" xfId="0" applyFont="1" applyFill="1" applyBorder="1" applyAlignment="1">
      <alignment/>
    </xf>
    <xf numFmtId="0" fontId="5" fillId="0" borderId="39" xfId="0" applyFont="1" applyFill="1" applyBorder="1" applyAlignment="1">
      <alignment horizontal="left" wrapText="1" indent="1"/>
    </xf>
    <xf numFmtId="4" fontId="0" fillId="0" borderId="0" xfId="0" applyNumberFormat="1" applyFont="1" applyBorder="1" applyAlignment="1">
      <alignment horizontal="right" indent="1"/>
    </xf>
    <xf numFmtId="49" fontId="5" fillId="0" borderId="37" xfId="0" applyNumberFormat="1" applyFont="1" applyFill="1" applyBorder="1" applyAlignment="1">
      <alignment horizontal="center"/>
    </xf>
    <xf numFmtId="2" fontId="6" fillId="0" borderId="38" xfId="0" applyNumberFormat="1" applyFont="1" applyFill="1" applyBorder="1" applyAlignment="1">
      <alignment horizontal="right" indent="2"/>
    </xf>
    <xf numFmtId="0" fontId="5" fillId="0" borderId="39" xfId="0" applyFont="1" applyFill="1" applyBorder="1" applyAlignment="1">
      <alignment horizontal="center" wrapText="1"/>
    </xf>
    <xf numFmtId="0" fontId="0" fillId="0" borderId="0" xfId="0" applyFont="1" applyAlignment="1">
      <alignment horizontal="left" indent="1"/>
    </xf>
    <xf numFmtId="2"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1" fontId="0" fillId="0" borderId="0" xfId="0" applyNumberFormat="1" applyFont="1" applyAlignment="1">
      <alignment horizontal="center"/>
    </xf>
    <xf numFmtId="4" fontId="0" fillId="0" borderId="0" xfId="0" applyNumberFormat="1" applyFont="1" applyAlignment="1">
      <alignment horizontal="right" indent="1"/>
    </xf>
    <xf numFmtId="0" fontId="0" fillId="33" borderId="15" xfId="0" applyFont="1" applyFill="1" applyBorder="1" applyAlignment="1">
      <alignment/>
    </xf>
    <xf numFmtId="0" fontId="0" fillId="33" borderId="16" xfId="0" applyFont="1" applyFill="1" applyBorder="1" applyAlignment="1">
      <alignment/>
    </xf>
    <xf numFmtId="0" fontId="0" fillId="33" borderId="57" xfId="0" applyFont="1" applyFill="1" applyBorder="1" applyAlignment="1">
      <alignment horizontal="center"/>
    </xf>
    <xf numFmtId="0" fontId="0" fillId="33" borderId="46" xfId="0" applyFont="1" applyFill="1" applyBorder="1" applyAlignment="1">
      <alignment/>
    </xf>
    <xf numFmtId="1" fontId="0" fillId="33" borderId="58" xfId="0" applyNumberFormat="1" applyFont="1" applyFill="1" applyBorder="1" applyAlignment="1">
      <alignment horizontal="center" vertical="center"/>
    </xf>
    <xf numFmtId="1" fontId="0" fillId="33" borderId="59" xfId="0" applyNumberFormat="1" applyFont="1" applyFill="1" applyBorder="1" applyAlignment="1">
      <alignment horizontal="center" vertical="center"/>
    </xf>
    <xf numFmtId="1" fontId="0" fillId="33" borderId="60" xfId="0" applyNumberFormat="1" applyFont="1" applyFill="1" applyBorder="1" applyAlignment="1">
      <alignment horizontal="center" vertical="center"/>
    </xf>
    <xf numFmtId="49" fontId="0" fillId="33" borderId="57"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0" fillId="33" borderId="46" xfId="0" applyNumberFormat="1" applyFont="1" applyFill="1" applyBorder="1" applyAlignment="1">
      <alignment horizontal="center" vertical="center"/>
    </xf>
    <xf numFmtId="1" fontId="0" fillId="33" borderId="34" xfId="0" applyNumberFormat="1" applyFont="1" applyFill="1" applyBorder="1" applyAlignment="1">
      <alignment horizontal="center" vertical="center"/>
    </xf>
    <xf numFmtId="1" fontId="0" fillId="33" borderId="12" xfId="0" applyNumberFormat="1" applyFont="1" applyFill="1" applyBorder="1" applyAlignment="1">
      <alignment horizontal="center" vertical="center"/>
    </xf>
    <xf numFmtId="1" fontId="0" fillId="33" borderId="31" xfId="0" applyNumberFormat="1" applyFont="1" applyFill="1" applyBorder="1" applyAlignment="1">
      <alignment horizontal="center" vertical="center"/>
    </xf>
    <xf numFmtId="0" fontId="0" fillId="0" borderId="0" xfId="0" applyAlignment="1" applyProtection="1">
      <alignment/>
      <protection/>
    </xf>
    <xf numFmtId="0" fontId="0" fillId="0" borderId="61" xfId="0" applyBorder="1" applyAlignment="1" applyProtection="1">
      <alignment/>
      <protection/>
    </xf>
    <xf numFmtId="0" fontId="0" fillId="0" borderId="0" xfId="0" applyBorder="1" applyAlignment="1" applyProtection="1">
      <alignment/>
      <protection/>
    </xf>
    <xf numFmtId="0" fontId="0" fillId="36" borderId="18" xfId="0" applyFill="1" applyBorder="1" applyAlignment="1" applyProtection="1">
      <alignment/>
      <protection/>
    </xf>
    <xf numFmtId="0" fontId="0" fillId="36" borderId="17" xfId="0" applyFill="1" applyBorder="1" applyAlignment="1" applyProtection="1">
      <alignment/>
      <protection/>
    </xf>
    <xf numFmtId="0" fontId="89" fillId="36" borderId="0" xfId="0" applyFont="1" applyFill="1" applyAlignment="1" applyProtection="1">
      <alignment vertical="center" wrapText="1"/>
      <protection/>
    </xf>
    <xf numFmtId="0" fontId="89" fillId="36" borderId="18" xfId="0" applyFont="1" applyFill="1" applyBorder="1" applyAlignment="1" applyProtection="1">
      <alignment vertical="center" wrapText="1"/>
      <protection/>
    </xf>
    <xf numFmtId="0" fontId="90" fillId="36" borderId="62" xfId="0" applyFont="1" applyFill="1" applyBorder="1" applyAlignment="1" applyProtection="1">
      <alignment horizontal="left" vertical="center" wrapText="1" indent="1"/>
      <protection/>
    </xf>
    <xf numFmtId="0" fontId="90" fillId="36" borderId="62" xfId="0" applyNumberFormat="1" applyFont="1" applyFill="1" applyBorder="1" applyAlignment="1" applyProtection="1">
      <alignment horizontal="right" vertical="center" indent="3"/>
      <protection/>
    </xf>
    <xf numFmtId="1" fontId="90" fillId="36" borderId="62" xfId="0" applyNumberFormat="1" applyFont="1" applyFill="1" applyBorder="1" applyAlignment="1" applyProtection="1">
      <alignment horizontal="center" vertical="center"/>
      <protection/>
    </xf>
    <xf numFmtId="0" fontId="89" fillId="36" borderId="61" xfId="0" applyFont="1" applyFill="1" applyBorder="1" applyAlignment="1" applyProtection="1">
      <alignment horizontal="center"/>
      <protection/>
    </xf>
    <xf numFmtId="2" fontId="91" fillId="36" borderId="46" xfId="0" applyNumberFormat="1" applyFont="1" applyFill="1" applyBorder="1" applyAlignment="1" applyProtection="1">
      <alignment horizontal="center"/>
      <protection/>
    </xf>
    <xf numFmtId="0" fontId="91" fillId="36" borderId="63" xfId="0" applyFont="1" applyFill="1" applyBorder="1" applyAlignment="1" applyProtection="1">
      <alignment horizontal="center"/>
      <protection/>
    </xf>
    <xf numFmtId="0" fontId="91" fillId="36" borderId="18" xfId="0" applyFont="1" applyFill="1" applyBorder="1" applyAlignment="1" applyProtection="1">
      <alignment horizontal="center" vertical="top" wrapText="1"/>
      <protection/>
    </xf>
    <xf numFmtId="0" fontId="91" fillId="36" borderId="0" xfId="0" applyFont="1" applyFill="1" applyBorder="1" applyAlignment="1" applyProtection="1">
      <alignment horizontal="center" vertical="top" wrapText="1"/>
      <protection/>
    </xf>
    <xf numFmtId="0" fontId="91" fillId="36" borderId="61" xfId="0" applyFont="1" applyFill="1" applyBorder="1" applyAlignment="1" applyProtection="1">
      <alignment horizontal="center" vertical="top" wrapText="1"/>
      <protection/>
    </xf>
    <xf numFmtId="0" fontId="91" fillId="36" borderId="57" xfId="0" applyFont="1" applyFill="1" applyBorder="1" applyAlignment="1" applyProtection="1">
      <alignment horizontal="center" vertical="top"/>
      <protection/>
    </xf>
    <xf numFmtId="0" fontId="91" fillId="36" borderId="0" xfId="0" applyFont="1" applyFill="1" applyBorder="1" applyAlignment="1" applyProtection="1">
      <alignment horizontal="center" vertical="top"/>
      <protection/>
    </xf>
    <xf numFmtId="0" fontId="91" fillId="36" borderId="61" xfId="0" applyFont="1" applyFill="1" applyBorder="1" applyAlignment="1" applyProtection="1">
      <alignment horizontal="center" vertical="top"/>
      <protection/>
    </xf>
    <xf numFmtId="0" fontId="91" fillId="36" borderId="46" xfId="0" applyFont="1" applyFill="1" applyBorder="1" applyAlignment="1" applyProtection="1">
      <alignment horizontal="center" vertical="top"/>
      <protection/>
    </xf>
    <xf numFmtId="0" fontId="91" fillId="36" borderId="18" xfId="0" applyFont="1" applyFill="1" applyBorder="1" applyAlignment="1" applyProtection="1">
      <alignment horizontal="center" vertical="top"/>
      <protection/>
    </xf>
    <xf numFmtId="4" fontId="92" fillId="37" borderId="12" xfId="0" applyNumberFormat="1" applyFont="1" applyFill="1" applyBorder="1" applyAlignment="1" applyProtection="1">
      <alignment horizontal="right" indent="3"/>
      <protection locked="0"/>
    </xf>
    <xf numFmtId="0" fontId="92" fillId="37" borderId="31" xfId="0" applyFont="1" applyFill="1" applyBorder="1" applyAlignment="1" applyProtection="1">
      <alignment horizontal="center"/>
      <protection locked="0"/>
    </xf>
    <xf numFmtId="1" fontId="86" fillId="36" borderId="37" xfId="0" applyNumberFormat="1" applyFont="1" applyFill="1" applyBorder="1" applyAlignment="1">
      <alignment horizontal="center" vertical="center"/>
    </xf>
    <xf numFmtId="1" fontId="86" fillId="36" borderId="34" xfId="0" applyNumberFormat="1" applyFont="1" applyFill="1" applyBorder="1" applyAlignment="1">
      <alignment horizontal="center" vertical="center"/>
    </xf>
    <xf numFmtId="1" fontId="86" fillId="36" borderId="48" xfId="0" applyNumberFormat="1" applyFont="1" applyFill="1" applyBorder="1" applyAlignment="1">
      <alignment horizontal="center" vertical="center"/>
    </xf>
    <xf numFmtId="2" fontId="6" fillId="36" borderId="38" xfId="0" applyNumberFormat="1" applyFont="1" applyFill="1" applyBorder="1" applyAlignment="1">
      <alignment horizontal="right" indent="2"/>
    </xf>
    <xf numFmtId="0" fontId="5" fillId="36" borderId="10" xfId="0" applyFont="1" applyFill="1" applyBorder="1" applyAlignment="1">
      <alignment horizontal="center"/>
    </xf>
    <xf numFmtId="0" fontId="5" fillId="36" borderId="38" xfId="0" applyFont="1" applyFill="1" applyBorder="1" applyAlignment="1">
      <alignment horizontal="left" indent="1"/>
    </xf>
    <xf numFmtId="2" fontId="0" fillId="36" borderId="34" xfId="0" applyNumberFormat="1" applyFont="1" applyFill="1" applyBorder="1" applyAlignment="1">
      <alignment horizontal="right" vertical="center" indent="1"/>
    </xf>
    <xf numFmtId="2" fontId="0" fillId="36" borderId="12" xfId="0" applyNumberFormat="1" applyFont="1" applyFill="1" applyBorder="1" applyAlignment="1">
      <alignment horizontal="right" vertical="center" indent="1"/>
    </xf>
    <xf numFmtId="2" fontId="0" fillId="36" borderId="31" xfId="0" applyNumberFormat="1" applyFont="1" applyFill="1" applyBorder="1" applyAlignment="1">
      <alignment horizontal="right" vertical="center" indent="1"/>
    </xf>
    <xf numFmtId="0" fontId="0" fillId="0" borderId="62" xfId="0" applyBorder="1" applyAlignment="1" applyProtection="1">
      <alignment/>
      <protection/>
    </xf>
    <xf numFmtId="4" fontId="91" fillId="36" borderId="40" xfId="0" applyNumberFormat="1" applyFont="1" applyFill="1" applyBorder="1" applyAlignment="1" applyProtection="1">
      <alignment horizontal="right" vertical="center" wrapText="1" indent="1"/>
      <protection/>
    </xf>
    <xf numFmtId="4" fontId="91" fillId="36" borderId="0" xfId="0" applyNumberFormat="1" applyFont="1" applyFill="1" applyBorder="1" applyAlignment="1" applyProtection="1">
      <alignment horizontal="right" vertical="center" wrapText="1" indent="1"/>
      <protection/>
    </xf>
    <xf numFmtId="0" fontId="86" fillId="0" borderId="18" xfId="0" applyFont="1" applyBorder="1" applyAlignment="1">
      <alignment horizontal="left" indent="1"/>
    </xf>
    <xf numFmtId="0" fontId="93" fillId="34" borderId="64" xfId="0" applyFont="1" applyFill="1" applyBorder="1" applyAlignment="1" applyProtection="1">
      <alignment horizontal="left" vertical="center" wrapText="1"/>
      <protection/>
    </xf>
    <xf numFmtId="0" fontId="93" fillId="34" borderId="0" xfId="0" applyFont="1" applyFill="1" applyBorder="1" applyAlignment="1" applyProtection="1">
      <alignment horizontal="left" vertical="center" wrapText="1"/>
      <protection/>
    </xf>
    <xf numFmtId="0" fontId="94" fillId="34" borderId="40" xfId="0"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0" fontId="85" fillId="0" borderId="0" xfId="0" applyFont="1" applyBorder="1" applyAlignment="1">
      <alignment horizontal="center"/>
    </xf>
    <xf numFmtId="0" fontId="85" fillId="0" borderId="0" xfId="0" applyFont="1" applyAlignment="1">
      <alignment horizontal="center"/>
    </xf>
    <xf numFmtId="0" fontId="85" fillId="0" borderId="0" xfId="0" applyFont="1" applyFill="1" applyAlignment="1">
      <alignment horizontal="center"/>
    </xf>
    <xf numFmtId="0" fontId="0" fillId="0" borderId="0" xfId="0" applyFont="1" applyFill="1" applyAlignment="1">
      <alignment horizontal="center" vertical="top"/>
    </xf>
    <xf numFmtId="0" fontId="85" fillId="10" borderId="51" xfId="0" applyFont="1" applyFill="1" applyBorder="1" applyAlignment="1">
      <alignment horizontal="right" vertical="center" indent="1"/>
    </xf>
    <xf numFmtId="0" fontId="0" fillId="0" borderId="65" xfId="0" applyFont="1" applyFill="1" applyBorder="1" applyAlignment="1">
      <alignment horizontal="right" vertical="center" indent="1"/>
    </xf>
    <xf numFmtId="0" fontId="0" fillId="0" borderId="35" xfId="0" applyFont="1" applyFill="1" applyBorder="1" applyAlignment="1">
      <alignment horizontal="right" vertical="center" indent="1"/>
    </xf>
    <xf numFmtId="0" fontId="0" fillId="0" borderId="0" xfId="0" applyFont="1" applyFill="1" applyBorder="1" applyAlignment="1">
      <alignment horizontal="right" vertical="center" indent="1"/>
    </xf>
    <xf numFmtId="4" fontId="0" fillId="0" borderId="0" xfId="0" applyNumberFormat="1" applyFont="1" applyFill="1" applyBorder="1" applyAlignment="1">
      <alignment horizontal="right" vertical="center" indent="1"/>
    </xf>
    <xf numFmtId="0" fontId="0" fillId="10" borderId="51" xfId="0" applyFont="1" applyFill="1" applyBorder="1" applyAlignment="1">
      <alignment horizontal="right" vertical="center" indent="1"/>
    </xf>
    <xf numFmtId="0" fontId="0" fillId="0" borderId="34" xfId="0" applyFont="1" applyFill="1" applyBorder="1" applyAlignment="1">
      <alignment horizontal="right" vertical="center" indent="1"/>
    </xf>
    <xf numFmtId="0" fontId="0" fillId="0" borderId="11" xfId="0" applyFont="1" applyFill="1" applyBorder="1" applyAlignment="1">
      <alignment horizontal="right" vertical="center" indent="1"/>
    </xf>
    <xf numFmtId="0" fontId="0" fillId="0" borderId="66" xfId="0" applyFont="1" applyFill="1" applyBorder="1" applyAlignment="1">
      <alignment horizontal="right" vertical="center" indent="1"/>
    </xf>
    <xf numFmtId="0" fontId="0" fillId="0" borderId="0" xfId="0" applyFont="1" applyBorder="1" applyAlignment="1">
      <alignment horizontal="right" vertical="center" indent="1"/>
    </xf>
    <xf numFmtId="4" fontId="0" fillId="0" borderId="0" xfId="0" applyNumberFormat="1" applyFont="1" applyBorder="1" applyAlignment="1">
      <alignment horizontal="right" vertical="center" indent="1"/>
    </xf>
    <xf numFmtId="0" fontId="0" fillId="38" borderId="51" xfId="0" applyFont="1" applyFill="1" applyBorder="1" applyAlignment="1">
      <alignment horizontal="right" vertical="center" indent="1"/>
    </xf>
    <xf numFmtId="4" fontId="0" fillId="38" borderId="37" xfId="0" applyNumberFormat="1" applyFont="1" applyFill="1" applyBorder="1" applyAlignment="1">
      <alignment horizontal="right" vertical="center" indent="1"/>
    </xf>
    <xf numFmtId="4" fontId="0" fillId="38" borderId="38" xfId="0" applyNumberFormat="1" applyFont="1" applyFill="1" applyBorder="1" applyAlignment="1">
      <alignment horizontal="right" vertical="center" indent="1"/>
    </xf>
    <xf numFmtId="4" fontId="0" fillId="38" borderId="39" xfId="0" applyNumberFormat="1" applyFont="1" applyFill="1" applyBorder="1" applyAlignment="1">
      <alignment horizontal="right" vertical="center" indent="1"/>
    </xf>
    <xf numFmtId="0" fontId="0" fillId="30" borderId="51" xfId="0" applyFont="1" applyFill="1" applyBorder="1" applyAlignment="1">
      <alignment horizontal="right" vertical="center" indent="1"/>
    </xf>
    <xf numFmtId="4" fontId="0" fillId="30" borderId="37" xfId="0" applyNumberFormat="1" applyFont="1" applyFill="1" applyBorder="1" applyAlignment="1">
      <alignment horizontal="right" vertical="center" indent="1"/>
    </xf>
    <xf numFmtId="4" fontId="0" fillId="30" borderId="38" xfId="0" applyNumberFormat="1" applyFont="1" applyFill="1" applyBorder="1" applyAlignment="1">
      <alignment horizontal="right" vertical="center" indent="1"/>
    </xf>
    <xf numFmtId="4" fontId="0" fillId="30" borderId="39" xfId="0" applyNumberFormat="1" applyFont="1" applyFill="1" applyBorder="1" applyAlignment="1">
      <alignment horizontal="right" vertical="center" indent="1"/>
    </xf>
    <xf numFmtId="4" fontId="0" fillId="38" borderId="32" xfId="0" applyNumberFormat="1" applyFont="1" applyFill="1" applyBorder="1" applyAlignment="1">
      <alignment horizontal="right" indent="1"/>
    </xf>
    <xf numFmtId="0" fontId="0" fillId="38" borderId="42" xfId="0" applyFont="1" applyFill="1" applyBorder="1" applyAlignment="1">
      <alignment/>
    </xf>
    <xf numFmtId="4" fontId="0" fillId="30" borderId="32" xfId="0" applyNumberFormat="1" applyFont="1" applyFill="1" applyBorder="1" applyAlignment="1">
      <alignment horizontal="right" indent="1"/>
    </xf>
    <xf numFmtId="0" fontId="0" fillId="30" borderId="42" xfId="0" applyFont="1" applyFill="1" applyBorder="1" applyAlignment="1">
      <alignment/>
    </xf>
    <xf numFmtId="0" fontId="86" fillId="0" borderId="18" xfId="0" applyFont="1" applyFill="1" applyBorder="1" applyAlignment="1">
      <alignment vertical="center"/>
    </xf>
    <xf numFmtId="0" fontId="0" fillId="0" borderId="19" xfId="0" applyFont="1" applyBorder="1" applyAlignment="1">
      <alignment/>
    </xf>
    <xf numFmtId="0" fontId="86" fillId="0" borderId="57" xfId="0" applyFont="1" applyBorder="1" applyAlignment="1">
      <alignment horizontal="center"/>
    </xf>
    <xf numFmtId="0" fontId="86" fillId="0" borderId="63" xfId="0" applyFont="1" applyBorder="1" applyAlignment="1">
      <alignment horizontal="center"/>
    </xf>
    <xf numFmtId="49" fontId="86" fillId="0" borderId="63" xfId="0" applyNumberFormat="1" applyFont="1" applyBorder="1" applyAlignment="1">
      <alignment horizontal="center"/>
    </xf>
    <xf numFmtId="0" fontId="86" fillId="0" borderId="25" xfId="0" applyFont="1" applyBorder="1" applyAlignment="1">
      <alignment horizontal="center"/>
    </xf>
    <xf numFmtId="49" fontId="86" fillId="0" borderId="67" xfId="0" applyNumberFormat="1" applyFont="1" applyBorder="1" applyAlignment="1">
      <alignment horizontal="center" vertical="center"/>
    </xf>
    <xf numFmtId="0" fontId="0" fillId="0" borderId="17" xfId="0" applyFont="1" applyBorder="1" applyAlignment="1">
      <alignment/>
    </xf>
    <xf numFmtId="0" fontId="86" fillId="0" borderId="40" xfId="0" applyFont="1" applyBorder="1" applyAlignment="1">
      <alignment horizontal="center" vertical="center"/>
    </xf>
    <xf numFmtId="0" fontId="86"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86" fillId="0" borderId="62" xfId="0" applyFont="1" applyFill="1" applyBorder="1" applyAlignment="1">
      <alignment vertical="center"/>
    </xf>
    <xf numFmtId="0" fontId="0" fillId="0" borderId="41" xfId="0" applyFont="1" applyBorder="1" applyAlignment="1">
      <alignment/>
    </xf>
    <xf numFmtId="0" fontId="86" fillId="0" borderId="18" xfId="0" applyFont="1" applyBorder="1" applyAlignment="1">
      <alignment horizontal="left" vertical="center" indent="1"/>
    </xf>
    <xf numFmtId="0" fontId="95" fillId="36" borderId="40" xfId="0" applyFont="1" applyFill="1" applyBorder="1" applyAlignment="1" applyProtection="1">
      <alignment horizontal="left" vertical="center"/>
      <protection/>
    </xf>
    <xf numFmtId="2" fontId="91" fillId="36" borderId="0" xfId="0" applyNumberFormat="1" applyFont="1" applyFill="1" applyBorder="1" applyAlignment="1" applyProtection="1">
      <alignment horizontal="center" vertical="center" wrapText="1"/>
      <protection/>
    </xf>
    <xf numFmtId="1" fontId="91" fillId="36" borderId="0" xfId="0" applyNumberFormat="1" applyFont="1" applyFill="1" applyBorder="1" applyAlignment="1" applyProtection="1">
      <alignment horizontal="right" vertical="center" wrapText="1" indent="3"/>
      <protection/>
    </xf>
    <xf numFmtId="2" fontId="91" fillId="36" borderId="0" xfId="0" applyNumberFormat="1" applyFont="1" applyFill="1" applyBorder="1" applyAlignment="1" applyProtection="1">
      <alignment horizontal="left" vertical="center" wrapText="1"/>
      <protection/>
    </xf>
    <xf numFmtId="1" fontId="91" fillId="36" borderId="40" xfId="0" applyNumberFormat="1" applyFont="1" applyFill="1" applyBorder="1" applyAlignment="1" applyProtection="1">
      <alignment horizontal="right" vertical="center" wrapText="1" indent="3"/>
      <protection/>
    </xf>
    <xf numFmtId="2" fontId="91" fillId="36" borderId="40" xfId="0" applyNumberFormat="1" applyFont="1" applyFill="1" applyBorder="1" applyAlignment="1" applyProtection="1">
      <alignment horizontal="center" vertical="center" wrapText="1"/>
      <protection/>
    </xf>
    <xf numFmtId="2" fontId="91" fillId="36" borderId="40" xfId="0" applyNumberFormat="1" applyFont="1" applyFill="1" applyBorder="1" applyAlignment="1" applyProtection="1">
      <alignment horizontal="left" vertical="center" wrapText="1"/>
      <protection/>
    </xf>
    <xf numFmtId="0" fontId="0" fillId="0" borderId="19" xfId="0" applyBorder="1" applyAlignment="1" applyProtection="1">
      <alignment/>
      <protection/>
    </xf>
    <xf numFmtId="1" fontId="86" fillId="36" borderId="61" xfId="0" applyNumberFormat="1" applyFont="1" applyFill="1" applyBorder="1" applyAlignment="1">
      <alignment horizontal="center" vertical="center"/>
    </xf>
    <xf numFmtId="1" fontId="86" fillId="36" borderId="18" xfId="0" applyNumberFormat="1" applyFont="1" applyFill="1" applyBorder="1" applyAlignment="1">
      <alignment horizontal="center" vertical="center"/>
    </xf>
    <xf numFmtId="1" fontId="86" fillId="36" borderId="0" xfId="0" applyNumberFormat="1" applyFont="1" applyFill="1" applyBorder="1" applyAlignment="1">
      <alignment horizontal="center" vertical="center"/>
    </xf>
    <xf numFmtId="1" fontId="86" fillId="36" borderId="68" xfId="0" applyNumberFormat="1" applyFont="1" applyFill="1" applyBorder="1" applyAlignment="1">
      <alignment horizontal="center" vertical="center"/>
    </xf>
    <xf numFmtId="1" fontId="86" fillId="36" borderId="15" xfId="0" applyNumberFormat="1" applyFont="1" applyFill="1" applyBorder="1" applyAlignment="1">
      <alignment horizontal="center" vertical="center"/>
    </xf>
    <xf numFmtId="1" fontId="86" fillId="36" borderId="46" xfId="0" applyNumberFormat="1" applyFont="1" applyFill="1" applyBorder="1" applyAlignment="1">
      <alignment horizontal="center" vertical="center"/>
    </xf>
    <xf numFmtId="4" fontId="86" fillId="35" borderId="49" xfId="0" applyNumberFormat="1" applyFont="1" applyFill="1" applyBorder="1" applyAlignment="1">
      <alignment horizontal="center" vertical="center"/>
    </xf>
    <xf numFmtId="49" fontId="0" fillId="0" borderId="3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vertical="center"/>
    </xf>
    <xf numFmtId="49" fontId="86" fillId="0" borderId="25" xfId="0" applyNumberFormat="1" applyFont="1" applyBorder="1" applyAlignment="1">
      <alignment horizontal="center" vertical="center"/>
    </xf>
    <xf numFmtId="4" fontId="86" fillId="36" borderId="13" xfId="0" applyNumberFormat="1" applyFont="1" applyFill="1" applyBorder="1" applyAlignment="1">
      <alignment horizontal="center" vertical="center"/>
    </xf>
    <xf numFmtId="0" fontId="0" fillId="36" borderId="57" xfId="0" applyFont="1" applyFill="1" applyBorder="1" applyAlignment="1">
      <alignment horizontal="center"/>
    </xf>
    <xf numFmtId="0" fontId="0" fillId="36" borderId="25" xfId="0" applyFont="1" applyFill="1" applyBorder="1" applyAlignment="1">
      <alignment horizontal="center"/>
    </xf>
    <xf numFmtId="0" fontId="86" fillId="0" borderId="0" xfId="0" applyFont="1" applyFill="1" applyAlignment="1">
      <alignment horizontal="center"/>
    </xf>
    <xf numFmtId="0" fontId="86" fillId="0" borderId="0" xfId="0" applyFont="1" applyFill="1" applyAlignment="1">
      <alignment horizontal="center" vertical="top"/>
    </xf>
    <xf numFmtId="0" fontId="88" fillId="0" borderId="0" xfId="0" applyFont="1" applyFill="1" applyAlignment="1">
      <alignment horizontal="center"/>
    </xf>
    <xf numFmtId="0" fontId="0" fillId="0" borderId="69" xfId="0" applyBorder="1" applyAlignment="1" applyProtection="1">
      <alignment/>
      <protection/>
    </xf>
    <xf numFmtId="0" fontId="0" fillId="0" borderId="18" xfId="0" applyBorder="1" applyAlignment="1" applyProtection="1">
      <alignment/>
      <protection/>
    </xf>
    <xf numFmtId="0" fontId="91" fillId="0" borderId="51" xfId="0" applyFont="1" applyBorder="1" applyAlignment="1" applyProtection="1">
      <alignment horizontal="center" vertical="center"/>
      <protection/>
    </xf>
    <xf numFmtId="0" fontId="91" fillId="0" borderId="65" xfId="0" applyFont="1" applyBorder="1" applyAlignment="1" applyProtection="1">
      <alignment horizontal="center" vertical="center"/>
      <protection/>
    </xf>
    <xf numFmtId="0" fontId="91" fillId="0" borderId="35"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4" fontId="91" fillId="0" borderId="0" xfId="0" applyNumberFormat="1" applyFont="1" applyBorder="1" applyAlignment="1" applyProtection="1">
      <alignment horizontal="right" vertical="center" indent="5"/>
      <protection/>
    </xf>
    <xf numFmtId="4" fontId="91" fillId="0" borderId="0" xfId="0" applyNumberFormat="1" applyFont="1" applyBorder="1" applyAlignment="1" applyProtection="1">
      <alignment horizontal="right" vertical="center" indent="10"/>
      <protection/>
    </xf>
    <xf numFmtId="4" fontId="91" fillId="0" borderId="0" xfId="0" applyNumberFormat="1" applyFont="1" applyBorder="1" applyAlignment="1" applyProtection="1">
      <alignment horizontal="right" vertical="center" indent="15"/>
      <protection/>
    </xf>
    <xf numFmtId="4" fontId="91" fillId="0" borderId="70" xfId="0" applyNumberFormat="1" applyFont="1" applyBorder="1" applyAlignment="1" applyProtection="1">
      <alignment horizontal="center" vertical="center"/>
      <protection/>
    </xf>
    <xf numFmtId="0" fontId="0" fillId="0" borderId="0" xfId="0" applyBorder="1" applyAlignment="1" applyProtection="1">
      <alignment horizontal="center"/>
      <protection/>
    </xf>
    <xf numFmtId="4" fontId="91" fillId="0" borderId="71" xfId="0" applyNumberFormat="1" applyFont="1" applyBorder="1" applyAlignment="1" applyProtection="1">
      <alignment horizontal="center" vertical="center"/>
      <protection/>
    </xf>
    <xf numFmtId="4" fontId="91" fillId="0" borderId="72" xfId="0" applyNumberFormat="1" applyFont="1" applyBorder="1" applyAlignment="1" applyProtection="1">
      <alignment horizontal="center" vertical="center"/>
      <protection/>
    </xf>
    <xf numFmtId="4" fontId="91" fillId="0" borderId="0" xfId="0" applyNumberFormat="1" applyFont="1" applyBorder="1" applyAlignment="1" applyProtection="1">
      <alignment horizontal="center" vertical="center"/>
      <protection/>
    </xf>
    <xf numFmtId="0" fontId="0" fillId="0" borderId="54" xfId="0" applyBorder="1" applyAlignment="1" applyProtection="1">
      <alignment/>
      <protection/>
    </xf>
    <xf numFmtId="0" fontId="0" fillId="0" borderId="36" xfId="0" applyBorder="1" applyAlignment="1" applyProtection="1">
      <alignment/>
      <protection/>
    </xf>
    <xf numFmtId="0" fontId="96" fillId="0" borderId="73" xfId="0" applyFont="1" applyBorder="1" applyAlignment="1" applyProtection="1">
      <alignment/>
      <protection/>
    </xf>
    <xf numFmtId="0" fontId="96" fillId="0" borderId="74" xfId="0" applyFont="1" applyBorder="1" applyAlignment="1" applyProtection="1">
      <alignment/>
      <protection/>
    </xf>
    <xf numFmtId="0" fontId="96" fillId="0" borderId="75" xfId="0" applyFont="1" applyBorder="1" applyAlignment="1" applyProtection="1">
      <alignment/>
      <protection/>
    </xf>
    <xf numFmtId="0" fontId="0" fillId="0" borderId="17" xfId="0" applyBorder="1" applyAlignment="1" applyProtection="1">
      <alignment/>
      <protection/>
    </xf>
    <xf numFmtId="0" fontId="0" fillId="0" borderId="40" xfId="0" applyBorder="1" applyAlignment="1" applyProtection="1">
      <alignment/>
      <protection/>
    </xf>
    <xf numFmtId="0" fontId="0" fillId="0" borderId="49" xfId="0" applyBorder="1" applyAlignment="1" applyProtection="1">
      <alignment/>
      <protection/>
    </xf>
    <xf numFmtId="0" fontId="0" fillId="0" borderId="76" xfId="0" applyBorder="1" applyAlignment="1" applyProtection="1">
      <alignment/>
      <protection/>
    </xf>
    <xf numFmtId="0" fontId="0" fillId="35" borderId="45" xfId="0" applyFill="1" applyBorder="1" applyAlignment="1" applyProtection="1">
      <alignment horizontal="center"/>
      <protection/>
    </xf>
    <xf numFmtId="0" fontId="0" fillId="35" borderId="47" xfId="0" applyFill="1" applyBorder="1" applyAlignment="1" applyProtection="1">
      <alignment horizontal="center"/>
      <protection/>
    </xf>
    <xf numFmtId="0" fontId="0" fillId="35" borderId="42" xfId="0" applyFill="1" applyBorder="1" applyAlignment="1" applyProtection="1">
      <alignment horizontal="center"/>
      <protection/>
    </xf>
    <xf numFmtId="0" fontId="91" fillId="35" borderId="49" xfId="0" applyFont="1" applyFill="1" applyBorder="1" applyAlignment="1" applyProtection="1">
      <alignment horizontal="center" vertical="center" wrapText="1"/>
      <protection/>
    </xf>
    <xf numFmtId="0" fontId="0" fillId="35" borderId="0" xfId="0" applyFill="1" applyBorder="1" applyAlignment="1" applyProtection="1">
      <alignment/>
      <protection/>
    </xf>
    <xf numFmtId="0" fontId="91" fillId="35" borderId="61" xfId="0" applyFont="1" applyFill="1" applyBorder="1" applyAlignment="1" applyProtection="1">
      <alignment horizontal="center" vertical="center" wrapText="1"/>
      <protection/>
    </xf>
    <xf numFmtId="0" fontId="0" fillId="35" borderId="51" xfId="0" applyFill="1" applyBorder="1" applyAlignment="1" applyProtection="1">
      <alignment horizontal="center"/>
      <protection/>
    </xf>
    <xf numFmtId="0" fontId="0" fillId="35" borderId="70" xfId="0" applyFill="1" applyBorder="1" applyAlignment="1" applyProtection="1">
      <alignment horizontal="center"/>
      <protection/>
    </xf>
    <xf numFmtId="0" fontId="0" fillId="35" borderId="65" xfId="0" applyFill="1" applyBorder="1" applyAlignment="1" applyProtection="1">
      <alignment horizontal="center"/>
      <protection/>
    </xf>
    <xf numFmtId="0" fontId="0" fillId="35" borderId="71" xfId="0" applyFill="1" applyBorder="1" applyAlignment="1" applyProtection="1">
      <alignment horizontal="center"/>
      <protection/>
    </xf>
    <xf numFmtId="0" fontId="0" fillId="35" borderId="35" xfId="0" applyFill="1" applyBorder="1" applyAlignment="1" applyProtection="1">
      <alignment horizontal="center"/>
      <protection/>
    </xf>
    <xf numFmtId="0" fontId="0" fillId="35" borderId="72" xfId="0" applyFill="1" applyBorder="1" applyAlignment="1" applyProtection="1">
      <alignment horizontal="center"/>
      <protection/>
    </xf>
    <xf numFmtId="0" fontId="86" fillId="0" borderId="46" xfId="0" applyFont="1" applyBorder="1" applyAlignment="1" applyProtection="1">
      <alignment horizontal="center"/>
      <protection/>
    </xf>
    <xf numFmtId="0" fontId="0" fillId="0" borderId="25" xfId="0" applyBorder="1" applyAlignment="1" applyProtection="1">
      <alignment/>
      <protection/>
    </xf>
    <xf numFmtId="0" fontId="0" fillId="0" borderId="28" xfId="0" applyBorder="1" applyAlignment="1" applyProtection="1">
      <alignment/>
      <protection/>
    </xf>
    <xf numFmtId="0" fontId="0" fillId="0" borderId="13"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vertical="center"/>
      <protection/>
    </xf>
    <xf numFmtId="0" fontId="0" fillId="35" borderId="25" xfId="0" applyFill="1" applyBorder="1" applyAlignment="1" applyProtection="1">
      <alignment/>
      <protection/>
    </xf>
    <xf numFmtId="0" fontId="97" fillId="0" borderId="25" xfId="0" applyFont="1" applyBorder="1" applyAlignment="1" applyProtection="1">
      <alignment/>
      <protection/>
    </xf>
    <xf numFmtId="0" fontId="97" fillId="0" borderId="28" xfId="0" applyFont="1" applyBorder="1" applyAlignment="1" applyProtection="1">
      <alignment/>
      <protection/>
    </xf>
    <xf numFmtId="0" fontId="97" fillId="35" borderId="13" xfId="0" applyFont="1" applyFill="1" applyBorder="1" applyAlignment="1" applyProtection="1">
      <alignment/>
      <protection/>
    </xf>
    <xf numFmtId="0" fontId="97" fillId="0" borderId="26" xfId="0" applyFont="1" applyBorder="1" applyAlignment="1" applyProtection="1">
      <alignment/>
      <protection/>
    </xf>
    <xf numFmtId="0" fontId="97" fillId="35" borderId="25" xfId="0" applyFont="1" applyFill="1" applyBorder="1" applyAlignment="1" applyProtection="1">
      <alignment/>
      <protection/>
    </xf>
    <xf numFmtId="0" fontId="86" fillId="0" borderId="25" xfId="0" applyFont="1" applyBorder="1" applyAlignment="1" applyProtection="1">
      <alignment/>
      <protection/>
    </xf>
    <xf numFmtId="0" fontId="86" fillId="0" borderId="28" xfId="0" applyFont="1" applyBorder="1" applyAlignment="1" applyProtection="1">
      <alignment/>
      <protection/>
    </xf>
    <xf numFmtId="0" fontId="86" fillId="35" borderId="13" xfId="0" applyFont="1" applyFill="1" applyBorder="1" applyAlignment="1" applyProtection="1">
      <alignment/>
      <protection/>
    </xf>
    <xf numFmtId="0" fontId="86" fillId="0" borderId="26" xfId="0" applyFont="1" applyBorder="1" applyAlignment="1" applyProtection="1">
      <alignment/>
      <protection/>
    </xf>
    <xf numFmtId="0" fontId="86" fillId="35" borderId="25" xfId="0" applyFont="1" applyFill="1" applyBorder="1" applyAlignment="1" applyProtection="1">
      <alignment/>
      <protection/>
    </xf>
    <xf numFmtId="0" fontId="0" fillId="0" borderId="29" xfId="0" applyBorder="1" applyAlignment="1" applyProtection="1">
      <alignment/>
      <protection/>
    </xf>
    <xf numFmtId="0" fontId="0" fillId="0" borderId="16" xfId="0" applyBorder="1" applyAlignment="1" applyProtection="1">
      <alignment/>
      <protection/>
    </xf>
    <xf numFmtId="0" fontId="0" fillId="0" borderId="30" xfId="0" applyBorder="1" applyAlignment="1" applyProtection="1">
      <alignment/>
      <protection/>
    </xf>
    <xf numFmtId="0" fontId="91" fillId="0" borderId="28" xfId="0" applyFont="1" applyBorder="1" applyAlignment="1" applyProtection="1">
      <alignment vertical="center"/>
      <protection/>
    </xf>
    <xf numFmtId="0" fontId="91" fillId="0" borderId="26" xfId="0" applyFont="1" applyBorder="1" applyAlignment="1" applyProtection="1">
      <alignment vertical="center"/>
      <protection/>
    </xf>
    <xf numFmtId="0" fontId="98" fillId="34" borderId="61" xfId="0" applyFont="1" applyFill="1" applyBorder="1" applyAlignment="1" applyProtection="1">
      <alignment/>
      <protection/>
    </xf>
    <xf numFmtId="0" fontId="98" fillId="34" borderId="16" xfId="0" applyFont="1" applyFill="1" applyBorder="1" applyAlignment="1" applyProtection="1">
      <alignment/>
      <protection/>
    </xf>
    <xf numFmtId="0" fontId="98" fillId="34" borderId="76" xfId="0" applyFont="1" applyFill="1" applyBorder="1" applyAlignment="1" applyProtection="1">
      <alignment/>
      <protection/>
    </xf>
    <xf numFmtId="0" fontId="98" fillId="34" borderId="30" xfId="0" applyFont="1" applyFill="1" applyBorder="1" applyAlignment="1" applyProtection="1">
      <alignment/>
      <protection/>
    </xf>
    <xf numFmtId="0" fontId="26" fillId="35" borderId="40" xfId="0" applyFont="1" applyFill="1" applyBorder="1" applyAlignment="1" applyProtection="1">
      <alignment horizontal="left" vertical="center"/>
      <protection/>
    </xf>
    <xf numFmtId="0" fontId="26" fillId="35" borderId="0" xfId="0" applyFont="1" applyFill="1" applyBorder="1" applyAlignment="1" applyProtection="1">
      <alignment horizontal="left" vertical="center"/>
      <protection/>
    </xf>
    <xf numFmtId="0" fontId="26" fillId="35" borderId="77" xfId="0" applyFont="1" applyFill="1" applyBorder="1" applyAlignment="1" applyProtection="1">
      <alignment horizontal="left" vertical="center"/>
      <protection/>
    </xf>
    <xf numFmtId="0" fontId="0" fillId="36" borderId="78" xfId="0" applyFill="1" applyBorder="1" applyAlignment="1" applyProtection="1">
      <alignment/>
      <protection/>
    </xf>
    <xf numFmtId="0" fontId="99" fillId="36" borderId="79" xfId="0" applyFont="1" applyFill="1" applyBorder="1" applyAlignment="1" applyProtection="1">
      <alignment horizontal="left" vertical="center"/>
      <protection/>
    </xf>
    <xf numFmtId="0" fontId="95" fillId="36" borderId="79" xfId="0" applyFont="1" applyFill="1" applyBorder="1" applyAlignment="1" applyProtection="1">
      <alignment horizontal="left" vertical="center"/>
      <protection/>
    </xf>
    <xf numFmtId="0" fontId="0" fillId="36" borderId="80" xfId="0" applyFill="1" applyBorder="1" applyAlignment="1" applyProtection="1">
      <alignment/>
      <protection/>
    </xf>
    <xf numFmtId="0" fontId="0" fillId="0" borderId="80" xfId="0" applyBorder="1" applyAlignment="1" applyProtection="1">
      <alignment/>
      <protection/>
    </xf>
    <xf numFmtId="0" fontId="0" fillId="0" borderId="81" xfId="0" applyBorder="1" applyAlignment="1" applyProtection="1">
      <alignment/>
      <protection/>
    </xf>
    <xf numFmtId="0" fontId="100" fillId="34" borderId="82" xfId="0" applyFont="1" applyFill="1" applyBorder="1" applyAlignment="1" applyProtection="1">
      <alignment/>
      <protection/>
    </xf>
    <xf numFmtId="0" fontId="100" fillId="34" borderId="83" xfId="0" applyFont="1" applyFill="1" applyBorder="1" applyAlignment="1" applyProtection="1">
      <alignment/>
      <protection/>
    </xf>
    <xf numFmtId="0" fontId="101" fillId="34" borderId="83" xfId="0" applyFont="1" applyFill="1" applyBorder="1" applyAlignment="1" applyProtection="1">
      <alignment horizontal="center"/>
      <protection/>
    </xf>
    <xf numFmtId="0" fontId="100" fillId="34" borderId="84" xfId="0" applyFont="1" applyFill="1" applyBorder="1" applyAlignment="1" applyProtection="1">
      <alignment/>
      <protection/>
    </xf>
    <xf numFmtId="0" fontId="98" fillId="34" borderId="85" xfId="0" applyFont="1" applyFill="1" applyBorder="1" applyAlignment="1" applyProtection="1">
      <alignment/>
      <protection/>
    </xf>
    <xf numFmtId="0" fontId="87" fillId="34" borderId="86" xfId="0" applyFont="1" applyFill="1" applyBorder="1" applyAlignment="1" applyProtection="1">
      <alignment/>
      <protection/>
    </xf>
    <xf numFmtId="0" fontId="87" fillId="34" borderId="85" xfId="0" applyFont="1" applyFill="1" applyBorder="1" applyAlignment="1" applyProtection="1">
      <alignment/>
      <protection/>
    </xf>
    <xf numFmtId="0" fontId="102" fillId="34" borderId="86" xfId="0" applyFont="1" applyFill="1" applyBorder="1" applyAlignment="1" applyProtection="1">
      <alignment vertical="center"/>
      <protection/>
    </xf>
    <xf numFmtId="0" fontId="102" fillId="34" borderId="85" xfId="0" applyFont="1" applyFill="1" applyBorder="1" applyAlignment="1" applyProtection="1">
      <alignment vertical="center"/>
      <protection/>
    </xf>
    <xf numFmtId="0" fontId="98" fillId="34" borderId="86" xfId="0" applyFont="1" applyFill="1" applyBorder="1" applyAlignment="1" applyProtection="1">
      <alignment/>
      <protection/>
    </xf>
    <xf numFmtId="0" fontId="89" fillId="36" borderId="87" xfId="0" applyFont="1" applyFill="1" applyBorder="1" applyAlignment="1" applyProtection="1">
      <alignment vertical="center" wrapText="1"/>
      <protection/>
    </xf>
    <xf numFmtId="4" fontId="90" fillId="36" borderId="88" xfId="0" applyNumberFormat="1" applyFont="1" applyFill="1" applyBorder="1" applyAlignment="1" applyProtection="1">
      <alignment horizontal="center" vertical="center" wrapText="1"/>
      <protection/>
    </xf>
    <xf numFmtId="0" fontId="0" fillId="35" borderId="89" xfId="0" applyFill="1" applyBorder="1" applyAlignment="1" applyProtection="1">
      <alignment/>
      <protection/>
    </xf>
    <xf numFmtId="0" fontId="0" fillId="35" borderId="80" xfId="0" applyFill="1" applyBorder="1" applyAlignment="1" applyProtection="1">
      <alignment/>
      <protection/>
    </xf>
    <xf numFmtId="0" fontId="0" fillId="35" borderId="90" xfId="0" applyFill="1" applyBorder="1" applyAlignment="1" applyProtection="1">
      <alignment/>
      <protection/>
    </xf>
    <xf numFmtId="0" fontId="0" fillId="34" borderId="78" xfId="0" applyFill="1" applyBorder="1" applyAlignment="1" applyProtection="1">
      <alignment/>
      <protection/>
    </xf>
    <xf numFmtId="0" fontId="0" fillId="34" borderId="80" xfId="0" applyFill="1" applyBorder="1" applyAlignment="1" applyProtection="1">
      <alignment/>
      <protection/>
    </xf>
    <xf numFmtId="0" fontId="0" fillId="34" borderId="90" xfId="0" applyFill="1" applyBorder="1" applyAlignment="1" applyProtection="1">
      <alignment/>
      <protection/>
    </xf>
    <xf numFmtId="0" fontId="93" fillId="34" borderId="77" xfId="0" applyFont="1" applyFill="1" applyBorder="1" applyAlignment="1" applyProtection="1">
      <alignment horizontal="left" vertical="center" wrapText="1"/>
      <protection/>
    </xf>
    <xf numFmtId="0" fontId="0" fillId="36" borderId="0" xfId="0" applyFont="1" applyFill="1" applyAlignment="1">
      <alignment horizontal="center"/>
    </xf>
    <xf numFmtId="49" fontId="5" fillId="36" borderId="65" xfId="0" applyNumberFormat="1" applyFont="1" applyFill="1" applyBorder="1" applyAlignment="1">
      <alignment horizontal="left" indent="1"/>
    </xf>
    <xf numFmtId="0" fontId="5" fillId="36" borderId="91" xfId="0" applyFont="1" applyFill="1" applyBorder="1" applyAlignment="1">
      <alignment horizontal="left" wrapText="1" indent="1"/>
    </xf>
    <xf numFmtId="0" fontId="5" fillId="36" borderId="92" xfId="0" applyFont="1" applyFill="1" applyBorder="1" applyAlignment="1">
      <alignment horizontal="left" wrapText="1" indent="1"/>
    </xf>
    <xf numFmtId="0" fontId="5" fillId="36" borderId="12" xfId="0" applyFont="1" applyFill="1" applyBorder="1" applyAlignment="1">
      <alignment horizontal="center"/>
    </xf>
    <xf numFmtId="0" fontId="5" fillId="36" borderId="93" xfId="0" applyFont="1" applyFill="1" applyBorder="1" applyAlignment="1">
      <alignment horizontal="center"/>
    </xf>
    <xf numFmtId="2" fontId="5" fillId="36" borderId="12" xfId="0" applyNumberFormat="1" applyFont="1" applyFill="1" applyBorder="1" applyAlignment="1">
      <alignment horizontal="left" indent="1"/>
    </xf>
    <xf numFmtId="0" fontId="5" fillId="36" borderId="12" xfId="0" applyFont="1" applyFill="1" applyBorder="1" applyAlignment="1">
      <alignment horizontal="right" wrapText="1" indent="1"/>
    </xf>
    <xf numFmtId="2" fontId="5" fillId="36" borderId="93" xfId="0" applyNumberFormat="1" applyFont="1" applyFill="1" applyBorder="1" applyAlignment="1">
      <alignment horizontal="right" indent="2"/>
    </xf>
    <xf numFmtId="0" fontId="5" fillId="36" borderId="69" xfId="0" applyFont="1" applyFill="1" applyBorder="1" applyAlignment="1">
      <alignment/>
    </xf>
    <xf numFmtId="2" fontId="5" fillId="36" borderId="91" xfId="0" applyNumberFormat="1" applyFont="1" applyFill="1" applyBorder="1" applyAlignment="1">
      <alignment horizontal="right" indent="1"/>
    </xf>
    <xf numFmtId="0" fontId="5" fillId="36" borderId="94" xfId="0" applyFont="1" applyFill="1" applyBorder="1" applyAlignment="1">
      <alignment horizontal="left" wrapText="1" indent="1"/>
    </xf>
    <xf numFmtId="49" fontId="103" fillId="36" borderId="34" xfId="0" applyNumberFormat="1" applyFont="1" applyFill="1" applyBorder="1" applyAlignment="1">
      <alignment horizontal="center"/>
    </xf>
    <xf numFmtId="0" fontId="5" fillId="36" borderId="95" xfId="0" applyFont="1" applyFill="1" applyBorder="1" applyAlignment="1">
      <alignment horizontal="left" wrapText="1" indent="1"/>
    </xf>
    <xf numFmtId="0" fontId="5" fillId="36" borderId="96" xfId="0" applyFont="1" applyFill="1" applyBorder="1" applyAlignment="1">
      <alignment horizontal="left" wrapText="1" indent="1"/>
    </xf>
    <xf numFmtId="0" fontId="5" fillId="36" borderId="92" xfId="0" applyFont="1" applyFill="1" applyBorder="1" applyAlignment="1">
      <alignment horizontal="left" indent="1"/>
    </xf>
    <xf numFmtId="0" fontId="86" fillId="0" borderId="17" xfId="0" applyFont="1" applyFill="1" applyBorder="1" applyAlignment="1">
      <alignment vertical="center"/>
    </xf>
    <xf numFmtId="2" fontId="0" fillId="39" borderId="34" xfId="0" applyNumberFormat="1" applyFont="1" applyFill="1" applyBorder="1" applyAlignment="1">
      <alignment horizontal="right" vertical="center" indent="1"/>
    </xf>
    <xf numFmtId="2" fontId="0" fillId="39" borderId="12" xfId="0" applyNumberFormat="1" applyFont="1" applyFill="1" applyBorder="1" applyAlignment="1">
      <alignment horizontal="right" vertical="center" indent="1"/>
    </xf>
    <xf numFmtId="2" fontId="0" fillId="39" borderId="31" xfId="0" applyNumberFormat="1" applyFont="1" applyFill="1" applyBorder="1" applyAlignment="1">
      <alignment horizontal="right" vertical="center" indent="1"/>
    </xf>
    <xf numFmtId="0" fontId="97" fillId="35" borderId="0" xfId="0" applyFont="1" applyFill="1" applyBorder="1" applyAlignment="1" applyProtection="1">
      <alignment/>
      <protection/>
    </xf>
    <xf numFmtId="0" fontId="0" fillId="35" borderId="62" xfId="0" applyFill="1" applyBorder="1" applyAlignment="1" applyProtection="1">
      <alignment/>
      <protection/>
    </xf>
    <xf numFmtId="0" fontId="0" fillId="35" borderId="17" xfId="0" applyFill="1" applyBorder="1" applyAlignment="1" applyProtection="1">
      <alignment/>
      <protection/>
    </xf>
    <xf numFmtId="0" fontId="0" fillId="35" borderId="40" xfId="0" applyFill="1" applyBorder="1" applyAlignment="1" applyProtection="1">
      <alignment/>
      <protection/>
    </xf>
    <xf numFmtId="0" fontId="0" fillId="35" borderId="18" xfId="0" applyFill="1" applyBorder="1" applyAlignment="1" applyProtection="1">
      <alignment/>
      <protection/>
    </xf>
    <xf numFmtId="0" fontId="86" fillId="35" borderId="61" xfId="0" applyFont="1" applyFill="1" applyBorder="1" applyAlignment="1" applyProtection="1">
      <alignment horizontal="center"/>
      <protection/>
    </xf>
    <xf numFmtId="0" fontId="0" fillId="35" borderId="61" xfId="0" applyFill="1" applyBorder="1" applyAlignment="1" applyProtection="1">
      <alignment/>
      <protection/>
    </xf>
    <xf numFmtId="0" fontId="97" fillId="35" borderId="61" xfId="0" applyFont="1" applyFill="1" applyBorder="1" applyAlignment="1" applyProtection="1">
      <alignment/>
      <protection/>
    </xf>
    <xf numFmtId="0" fontId="0" fillId="35" borderId="62" xfId="0" applyFill="1" applyBorder="1" applyAlignment="1" applyProtection="1">
      <alignment vertical="center"/>
      <protection/>
    </xf>
    <xf numFmtId="0" fontId="0" fillId="35" borderId="76" xfId="0" applyFill="1" applyBorder="1" applyAlignment="1" applyProtection="1">
      <alignment/>
      <protection/>
    </xf>
    <xf numFmtId="0" fontId="0" fillId="0" borderId="0" xfId="0" applyFont="1" applyAlignment="1">
      <alignment vertical="center"/>
    </xf>
    <xf numFmtId="49" fontId="86" fillId="33" borderId="57" xfId="0" applyNumberFormat="1" applyFont="1" applyFill="1" applyBorder="1" applyAlignment="1">
      <alignment horizontal="center" wrapText="1"/>
    </xf>
    <xf numFmtId="1" fontId="5" fillId="36" borderId="12" xfId="0" applyNumberFormat="1" applyFont="1" applyFill="1" applyBorder="1" applyAlignment="1">
      <alignment horizontal="center"/>
    </xf>
    <xf numFmtId="0" fontId="0" fillId="36" borderId="12" xfId="0" applyFont="1" applyFill="1" applyBorder="1" applyAlignment="1">
      <alignment horizontal="center"/>
    </xf>
    <xf numFmtId="1" fontId="13" fillId="0" borderId="38" xfId="0" applyNumberFormat="1" applyFont="1" applyFill="1" applyBorder="1" applyAlignment="1">
      <alignment horizontal="center"/>
    </xf>
    <xf numFmtId="1" fontId="5" fillId="0" borderId="10" xfId="0" applyNumberFormat="1" applyFont="1" applyFill="1" applyBorder="1" applyAlignment="1">
      <alignment horizontal="center"/>
    </xf>
    <xf numFmtId="0" fontId="0" fillId="0" borderId="10" xfId="0" applyFont="1" applyBorder="1" applyAlignment="1">
      <alignment horizontal="center"/>
    </xf>
    <xf numFmtId="0" fontId="90" fillId="0" borderId="40" xfId="0" applyFont="1" applyBorder="1" applyAlignment="1">
      <alignment horizontal="left" vertical="center" indent="1"/>
    </xf>
    <xf numFmtId="0" fontId="90" fillId="0" borderId="62" xfId="0" applyFont="1" applyBorder="1" applyAlignment="1">
      <alignment horizontal="left" vertical="center" indent="1"/>
    </xf>
    <xf numFmtId="4" fontId="86" fillId="33" borderId="15" xfId="0" applyNumberFormat="1" applyFont="1" applyFill="1" applyBorder="1" applyAlignment="1">
      <alignment horizontal="center" vertical="center" wrapText="1"/>
    </xf>
    <xf numFmtId="0" fontId="0" fillId="33" borderId="15" xfId="0" applyFont="1" applyFill="1" applyBorder="1" applyAlignment="1">
      <alignment horizontal="center"/>
    </xf>
    <xf numFmtId="49" fontId="90" fillId="0" borderId="40" xfId="0" applyNumberFormat="1" applyFont="1" applyBorder="1" applyAlignment="1">
      <alignment horizontal="left" vertical="center" indent="1"/>
    </xf>
    <xf numFmtId="49" fontId="90" fillId="0" borderId="62" xfId="0" applyNumberFormat="1" applyFont="1" applyBorder="1" applyAlignment="1">
      <alignment horizontal="left" vertical="center" indent="1"/>
    </xf>
    <xf numFmtId="0" fontId="86" fillId="0" borderId="16" xfId="0" applyFont="1" applyBorder="1" applyAlignment="1">
      <alignment horizontal="center" wrapText="1"/>
    </xf>
    <xf numFmtId="0" fontId="86" fillId="0" borderId="18" xfId="0" applyFont="1" applyBorder="1" applyAlignment="1">
      <alignment horizontal="center"/>
    </xf>
    <xf numFmtId="0" fontId="86" fillId="0" borderId="0" xfId="0" applyFont="1" applyAlignment="1">
      <alignment horizontal="center"/>
    </xf>
    <xf numFmtId="0" fontId="0" fillId="0" borderId="97" xfId="0" applyFont="1" applyBorder="1" applyAlignment="1">
      <alignment/>
    </xf>
    <xf numFmtId="3" fontId="86" fillId="35" borderId="49" xfId="0" applyNumberFormat="1" applyFont="1" applyFill="1" applyBorder="1" applyAlignment="1">
      <alignment horizontal="center" vertical="center"/>
    </xf>
    <xf numFmtId="0" fontId="104" fillId="34" borderId="98" xfId="0" applyFont="1" applyFill="1" applyBorder="1" applyAlignment="1" applyProtection="1">
      <alignment horizontal="left" vertical="center" indent="1"/>
      <protection/>
    </xf>
    <xf numFmtId="0" fontId="91" fillId="35" borderId="17" xfId="0" applyFont="1" applyFill="1" applyBorder="1" applyAlignment="1" applyProtection="1">
      <alignment horizontal="center" vertical="center"/>
      <protection/>
    </xf>
    <xf numFmtId="0" fontId="91" fillId="36" borderId="0" xfId="0" applyFont="1" applyFill="1" applyBorder="1" applyAlignment="1" applyProtection="1">
      <alignment horizontal="center" wrapText="1"/>
      <protection/>
    </xf>
    <xf numFmtId="0" fontId="98" fillId="34" borderId="40" xfId="0" applyFont="1" applyFill="1" applyBorder="1" applyAlignment="1" applyProtection="1">
      <alignment horizontal="right" indent="1"/>
      <protection/>
    </xf>
    <xf numFmtId="4" fontId="102" fillId="34" borderId="99" xfId="0" applyNumberFormat="1" applyFont="1" applyFill="1" applyBorder="1" applyAlignment="1" applyProtection="1">
      <alignment horizontal="center" vertical="center"/>
      <protection/>
    </xf>
    <xf numFmtId="4" fontId="91" fillId="0" borderId="46" xfId="0" applyNumberFormat="1" applyFont="1" applyBorder="1" applyAlignment="1" applyProtection="1">
      <alignment horizontal="center" vertical="center"/>
      <protection/>
    </xf>
    <xf numFmtId="0" fontId="86" fillId="0" borderId="57" xfId="0" applyFont="1" applyBorder="1" applyAlignment="1" applyProtection="1">
      <alignment horizontal="center"/>
      <protection/>
    </xf>
    <xf numFmtId="4" fontId="91" fillId="0" borderId="57" xfId="0" applyNumberFormat="1" applyFont="1" applyBorder="1" applyAlignment="1" applyProtection="1">
      <alignment horizontal="center" vertical="center"/>
      <protection/>
    </xf>
    <xf numFmtId="4" fontId="97" fillId="35" borderId="0" xfId="0" applyNumberFormat="1" applyFont="1" applyFill="1" applyBorder="1" applyAlignment="1" applyProtection="1">
      <alignment horizontal="center"/>
      <protection/>
    </xf>
    <xf numFmtId="4" fontId="97" fillId="35" borderId="61" xfId="0" applyNumberFormat="1" applyFont="1" applyFill="1" applyBorder="1" applyAlignment="1" applyProtection="1">
      <alignment horizontal="center"/>
      <protection/>
    </xf>
    <xf numFmtId="0" fontId="86" fillId="35" borderId="0" xfId="0" applyFont="1" applyFill="1" applyBorder="1" applyAlignment="1" applyProtection="1">
      <alignment horizontal="center"/>
      <protection/>
    </xf>
    <xf numFmtId="0" fontId="86" fillId="0" borderId="18" xfId="0" applyFont="1" applyBorder="1" applyAlignment="1" applyProtection="1">
      <alignment horizontal="left" indent="1"/>
      <protection/>
    </xf>
    <xf numFmtId="4" fontId="97" fillId="0" borderId="46" xfId="0" applyNumberFormat="1" applyFont="1" applyBorder="1" applyAlignment="1" applyProtection="1">
      <alignment horizontal="center"/>
      <protection/>
    </xf>
    <xf numFmtId="4" fontId="97" fillId="0" borderId="57" xfId="0" applyNumberFormat="1" applyFont="1" applyBorder="1" applyAlignment="1" applyProtection="1">
      <alignment horizontal="center"/>
      <protection/>
    </xf>
    <xf numFmtId="3" fontId="86" fillId="35" borderId="49" xfId="0" applyNumberFormat="1" applyFont="1" applyFill="1" applyBorder="1" applyAlignment="1">
      <alignment horizontal="center" vertical="center"/>
    </xf>
    <xf numFmtId="3" fontId="86" fillId="35" borderId="61" xfId="0" applyNumberFormat="1" applyFont="1" applyFill="1" applyBorder="1" applyAlignment="1">
      <alignment horizontal="center" vertical="center"/>
    </xf>
    <xf numFmtId="3" fontId="86" fillId="35" borderId="76" xfId="0" applyNumberFormat="1" applyFont="1" applyFill="1" applyBorder="1" applyAlignment="1">
      <alignment horizontal="center" vertical="center"/>
    </xf>
    <xf numFmtId="0" fontId="0" fillId="36" borderId="10" xfId="0" applyFont="1" applyFill="1" applyBorder="1" applyAlignment="1">
      <alignment horizontal="left" indent="1"/>
    </xf>
    <xf numFmtId="0" fontId="5" fillId="36" borderId="10" xfId="0" applyFont="1" applyFill="1" applyBorder="1" applyAlignment="1">
      <alignment horizontal="right" wrapText="1" indent="1"/>
    </xf>
    <xf numFmtId="4" fontId="0" fillId="36" borderId="10" xfId="0" applyNumberFormat="1" applyFont="1" applyFill="1" applyBorder="1" applyAlignment="1">
      <alignment horizontal="right" indent="1"/>
    </xf>
    <xf numFmtId="0" fontId="5" fillId="36" borderId="10" xfId="0" applyFont="1" applyFill="1" applyBorder="1" applyAlignment="1">
      <alignment/>
    </xf>
    <xf numFmtId="2" fontId="5" fillId="36" borderId="10" xfId="0" applyNumberFormat="1" applyFont="1" applyFill="1" applyBorder="1" applyAlignment="1">
      <alignment horizontal="right" indent="1"/>
    </xf>
    <xf numFmtId="0" fontId="5" fillId="36" borderId="32" xfId="0" applyFont="1" applyFill="1" applyBorder="1" applyAlignment="1">
      <alignment horizontal="center" wrapText="1"/>
    </xf>
    <xf numFmtId="49" fontId="0" fillId="36" borderId="12" xfId="0" applyNumberFormat="1" applyFont="1" applyFill="1" applyBorder="1" applyAlignment="1">
      <alignment horizontal="center"/>
    </xf>
    <xf numFmtId="0" fontId="0" fillId="36" borderId="12" xfId="0" applyFont="1" applyFill="1" applyBorder="1" applyAlignment="1">
      <alignment/>
    </xf>
    <xf numFmtId="49" fontId="46" fillId="36" borderId="12" xfId="0" applyNumberFormat="1" applyFont="1" applyFill="1" applyBorder="1" applyAlignment="1">
      <alignment horizontal="center"/>
    </xf>
    <xf numFmtId="49" fontId="46" fillId="36" borderId="100" xfId="0" applyNumberFormat="1" applyFont="1" applyFill="1" applyBorder="1" applyAlignment="1">
      <alignment horizontal="center"/>
    </xf>
    <xf numFmtId="0" fontId="46" fillId="36" borderId="12" xfId="0" applyFont="1" applyFill="1" applyBorder="1" applyAlignment="1">
      <alignment/>
    </xf>
    <xf numFmtId="49" fontId="0" fillId="36" borderId="12" xfId="0" applyNumberFormat="1" applyFill="1" applyBorder="1" applyAlignment="1">
      <alignment horizontal="center"/>
    </xf>
    <xf numFmtId="0" fontId="0" fillId="36" borderId="12" xfId="0" applyFill="1" applyBorder="1" applyAlignment="1">
      <alignment/>
    </xf>
    <xf numFmtId="0" fontId="105" fillId="34" borderId="0" xfId="0" applyFont="1" applyFill="1" applyAlignment="1" applyProtection="1">
      <alignment horizontal="center" vertical="center"/>
      <protection/>
    </xf>
    <xf numFmtId="0" fontId="97" fillId="0" borderId="11" xfId="0" applyFont="1" applyBorder="1" applyAlignment="1" applyProtection="1">
      <alignment horizontal="center" vertical="center" wrapText="1"/>
      <protection/>
    </xf>
    <xf numFmtId="0" fontId="97" fillId="0" borderId="10" xfId="0" applyFont="1" applyBorder="1" applyAlignment="1" applyProtection="1">
      <alignment horizontal="center" vertical="center" wrapText="1"/>
      <protection/>
    </xf>
    <xf numFmtId="0" fontId="97" fillId="0" borderId="32" xfId="0" applyFont="1" applyBorder="1" applyAlignment="1" applyProtection="1">
      <alignment horizontal="center" vertical="center" wrapText="1"/>
      <protection/>
    </xf>
    <xf numFmtId="0" fontId="97" fillId="36" borderId="18" xfId="0" applyFont="1" applyFill="1" applyBorder="1" applyAlignment="1" applyProtection="1">
      <alignment horizontal="center" vertical="center" wrapText="1"/>
      <protection/>
    </xf>
    <xf numFmtId="0" fontId="97" fillId="36" borderId="0" xfId="0" applyFont="1" applyFill="1" applyBorder="1" applyAlignment="1" applyProtection="1">
      <alignment horizontal="center" vertical="center" wrapText="1"/>
      <protection/>
    </xf>
    <xf numFmtId="0" fontId="92" fillId="0" borderId="58" xfId="0" applyFont="1" applyBorder="1" applyAlignment="1" applyProtection="1">
      <alignment/>
      <protection/>
    </xf>
    <xf numFmtId="4" fontId="92" fillId="0" borderId="59" xfId="0" applyNumberFormat="1" applyFont="1" applyBorder="1" applyAlignment="1" applyProtection="1">
      <alignment horizontal="right" indent="2"/>
      <protection/>
    </xf>
    <xf numFmtId="0" fontId="92" fillId="0" borderId="60" xfId="0" applyFont="1" applyBorder="1" applyAlignment="1" applyProtection="1">
      <alignment/>
      <protection/>
    </xf>
    <xf numFmtId="0" fontId="92" fillId="36" borderId="18" xfId="0" applyFont="1" applyFill="1" applyBorder="1" applyAlignment="1" applyProtection="1">
      <alignment/>
      <protection/>
    </xf>
    <xf numFmtId="4" fontId="92" fillId="36" borderId="0" xfId="0" applyNumberFormat="1" applyFont="1" applyFill="1" applyBorder="1" applyAlignment="1" applyProtection="1">
      <alignment horizontal="right" indent="2"/>
      <protection/>
    </xf>
    <xf numFmtId="0" fontId="92" fillId="36" borderId="0" xfId="0" applyFont="1" applyFill="1" applyBorder="1" applyAlignment="1" applyProtection="1">
      <alignment/>
      <protection/>
    </xf>
    <xf numFmtId="0" fontId="97" fillId="0" borderId="34" xfId="0" applyFont="1" applyBorder="1" applyAlignment="1" applyProtection="1">
      <alignment horizontal="center"/>
      <protection/>
    </xf>
    <xf numFmtId="0" fontId="97" fillId="36" borderId="18" xfId="0" applyFont="1" applyFill="1" applyBorder="1" applyAlignment="1" applyProtection="1">
      <alignment horizontal="center"/>
      <protection/>
    </xf>
    <xf numFmtId="4" fontId="92" fillId="36" borderId="0" xfId="0" applyNumberFormat="1" applyFont="1" applyFill="1" applyBorder="1" applyAlignment="1" applyProtection="1">
      <alignment horizontal="right" indent="3"/>
      <protection/>
    </xf>
    <xf numFmtId="0" fontId="92" fillId="36" borderId="0" xfId="0" applyFont="1" applyFill="1" applyBorder="1" applyAlignment="1" applyProtection="1">
      <alignment horizontal="center"/>
      <protection/>
    </xf>
    <xf numFmtId="4" fontId="92" fillId="0" borderId="12" xfId="0" applyNumberFormat="1" applyFont="1" applyBorder="1" applyAlignment="1" applyProtection="1">
      <alignment horizontal="right" indent="3"/>
      <protection/>
    </xf>
    <xf numFmtId="0" fontId="92" fillId="0" borderId="31" xfId="0" applyFont="1" applyBorder="1" applyAlignment="1" applyProtection="1">
      <alignment horizontal="center"/>
      <protection/>
    </xf>
    <xf numFmtId="0" fontId="86" fillId="0" borderId="34" xfId="0" applyFont="1" applyBorder="1" applyAlignment="1" applyProtection="1">
      <alignment horizontal="center"/>
      <protection/>
    </xf>
    <xf numFmtId="0" fontId="0" fillId="0" borderId="12" xfId="0" applyBorder="1" applyAlignment="1" applyProtection="1">
      <alignment/>
      <protection/>
    </xf>
    <xf numFmtId="0" fontId="0" fillId="0" borderId="31" xfId="0" applyBorder="1" applyAlignment="1" applyProtection="1">
      <alignment/>
      <protection/>
    </xf>
    <xf numFmtId="0" fontId="0" fillId="36" borderId="0" xfId="0" applyFill="1" applyBorder="1" applyAlignment="1" applyProtection="1">
      <alignment/>
      <protection/>
    </xf>
    <xf numFmtId="0" fontId="86" fillId="0" borderId="11" xfId="0" applyFont="1" applyBorder="1" applyAlignment="1" applyProtection="1">
      <alignment horizontal="center"/>
      <protection/>
    </xf>
    <xf numFmtId="0" fontId="0" fillId="0" borderId="10" xfId="0" applyBorder="1" applyAlignment="1" applyProtection="1">
      <alignment/>
      <protection/>
    </xf>
    <xf numFmtId="0" fontId="0" fillId="0" borderId="32" xfId="0" applyBorder="1" applyAlignment="1" applyProtection="1">
      <alignment/>
      <protection/>
    </xf>
    <xf numFmtId="0" fontId="86" fillId="36" borderId="18" xfId="0" applyFont="1" applyFill="1" applyBorder="1" applyAlignment="1" applyProtection="1">
      <alignment horizontal="center"/>
      <protection/>
    </xf>
    <xf numFmtId="0" fontId="86" fillId="0" borderId="0" xfId="0" applyFont="1" applyAlignment="1" applyProtection="1">
      <alignment horizontal="center"/>
      <protection/>
    </xf>
    <xf numFmtId="0" fontId="97" fillId="0" borderId="22" xfId="0" applyFont="1" applyBorder="1" applyAlignment="1" applyProtection="1">
      <alignment horizontal="center" vertical="center" wrapText="1"/>
      <protection/>
    </xf>
    <xf numFmtId="0" fontId="97" fillId="0" borderId="23" xfId="0" applyFont="1" applyBorder="1" applyAlignment="1" applyProtection="1">
      <alignment horizontal="center" vertical="center" wrapText="1"/>
      <protection/>
    </xf>
    <xf numFmtId="0" fontId="0" fillId="0" borderId="0" xfId="0" applyAlignment="1" applyProtection="1">
      <alignment vertical="center"/>
      <protection/>
    </xf>
    <xf numFmtId="0" fontId="86" fillId="0" borderId="58" xfId="0" applyFont="1" applyBorder="1" applyAlignment="1" applyProtection="1">
      <alignment horizontal="center"/>
      <protection/>
    </xf>
    <xf numFmtId="0" fontId="0" fillId="0" borderId="60" xfId="0" applyBorder="1" applyAlignment="1" applyProtection="1">
      <alignment/>
      <protection/>
    </xf>
    <xf numFmtId="0" fontId="97" fillId="0" borderId="31" xfId="0" applyFont="1" applyBorder="1" applyAlignment="1" applyProtection="1">
      <alignment horizontal="center"/>
      <protection/>
    </xf>
    <xf numFmtId="0" fontId="0" fillId="0" borderId="34" xfId="0" applyBorder="1" applyAlignment="1" applyProtection="1">
      <alignment/>
      <protection/>
    </xf>
    <xf numFmtId="0" fontId="0" fillId="0" borderId="11" xfId="0" applyBorder="1" applyAlignment="1" applyProtection="1">
      <alignment/>
      <protection/>
    </xf>
    <xf numFmtId="0" fontId="0" fillId="35" borderId="29" xfId="0" applyFill="1" applyBorder="1" applyAlignment="1" applyProtection="1">
      <alignment/>
      <protection/>
    </xf>
    <xf numFmtId="0" fontId="0" fillId="0" borderId="70" xfId="0" applyBorder="1" applyAlignment="1" applyProtection="1">
      <alignment/>
      <protection/>
    </xf>
    <xf numFmtId="0" fontId="97" fillId="35" borderId="16" xfId="0" applyFont="1" applyFill="1" applyBorder="1" applyAlignment="1" applyProtection="1">
      <alignment horizontal="center"/>
      <protection/>
    </xf>
    <xf numFmtId="0" fontId="97" fillId="0" borderId="71" xfId="0" applyFont="1" applyBorder="1" applyAlignment="1" applyProtection="1">
      <alignment horizontal="center"/>
      <protection/>
    </xf>
    <xf numFmtId="0" fontId="0" fillId="35" borderId="30" xfId="0" applyFill="1" applyBorder="1" applyAlignment="1" applyProtection="1">
      <alignment/>
      <protection/>
    </xf>
    <xf numFmtId="0" fontId="0" fillId="0" borderId="72" xfId="0" applyBorder="1" applyAlignment="1" applyProtection="1">
      <alignment/>
      <protection/>
    </xf>
    <xf numFmtId="0" fontId="86" fillId="0" borderId="18" xfId="0" applyFont="1" applyBorder="1" applyAlignment="1" applyProtection="1">
      <alignment horizontal="center" vertical="center"/>
      <protection/>
    </xf>
    <xf numFmtId="0" fontId="86" fillId="0" borderId="61" xfId="0" applyFont="1" applyBorder="1" applyAlignment="1" applyProtection="1">
      <alignment horizontal="center" vertical="center"/>
      <protection/>
    </xf>
    <xf numFmtId="0" fontId="0" fillId="0" borderId="13" xfId="0" applyBorder="1" applyAlignment="1" applyProtection="1">
      <alignment horizontal="center"/>
      <protection/>
    </xf>
    <xf numFmtId="0" fontId="0" fillId="0" borderId="26" xfId="0" applyBorder="1" applyAlignment="1" applyProtection="1">
      <alignment horizontal="center"/>
      <protection/>
    </xf>
    <xf numFmtId="164" fontId="97" fillId="0" borderId="101" xfId="0" applyNumberFormat="1" applyFont="1" applyBorder="1" applyAlignment="1" applyProtection="1">
      <alignment horizontal="center" vertical="center"/>
      <protection/>
    </xf>
    <xf numFmtId="0" fontId="97" fillId="0" borderId="102" xfId="0" applyFont="1" applyBorder="1" applyAlignment="1" applyProtection="1">
      <alignment/>
      <protection/>
    </xf>
    <xf numFmtId="164" fontId="97" fillId="0" borderId="103" xfId="0" applyNumberFormat="1" applyFont="1" applyBorder="1" applyAlignment="1" applyProtection="1">
      <alignment horizontal="center" vertical="center"/>
      <protection/>
    </xf>
    <xf numFmtId="0" fontId="97" fillId="0" borderId="104" xfId="0" applyFont="1" applyBorder="1" applyAlignment="1" applyProtection="1">
      <alignment/>
      <protection/>
    </xf>
    <xf numFmtId="0" fontId="106" fillId="34" borderId="0" xfId="0" applyFont="1" applyFill="1" applyAlignment="1" applyProtection="1">
      <alignment horizontal="center" vertical="center"/>
      <protection/>
    </xf>
    <xf numFmtId="0" fontId="90" fillId="0" borderId="0" xfId="0" applyFont="1" applyAlignment="1" applyProtection="1">
      <alignment horizontal="left" indent="1"/>
      <protection/>
    </xf>
    <xf numFmtId="0" fontId="97" fillId="0" borderId="0" xfId="0" applyFont="1" applyAlignment="1" applyProtection="1">
      <alignment/>
      <protection/>
    </xf>
    <xf numFmtId="0" fontId="92" fillId="0" borderId="17" xfId="0" applyFont="1" applyBorder="1" applyAlignment="1" applyProtection="1">
      <alignment/>
      <protection/>
    </xf>
    <xf numFmtId="0" fontId="92" fillId="0" borderId="40" xfId="0" applyFont="1" applyBorder="1" applyAlignment="1" applyProtection="1">
      <alignment/>
      <protection/>
    </xf>
    <xf numFmtId="0" fontId="92" fillId="0" borderId="49" xfId="0" applyFont="1" applyBorder="1" applyAlignment="1" applyProtection="1">
      <alignment/>
      <protection/>
    </xf>
    <xf numFmtId="0" fontId="91" fillId="0" borderId="16" xfId="0" applyFont="1" applyBorder="1" applyAlignment="1" applyProtection="1">
      <alignment horizontal="center"/>
      <protection/>
    </xf>
    <xf numFmtId="0" fontId="89" fillId="0" borderId="18" xfId="0" applyFont="1" applyBorder="1" applyAlignment="1" applyProtection="1">
      <alignment horizontal="center" wrapText="1"/>
      <protection/>
    </xf>
    <xf numFmtId="0" fontId="89" fillId="0" borderId="61" xfId="0" applyFont="1" applyBorder="1" applyAlignment="1" applyProtection="1">
      <alignment horizontal="center" wrapText="1"/>
      <protection/>
    </xf>
    <xf numFmtId="0" fontId="91" fillId="0" borderId="18" xfId="0" applyFont="1" applyBorder="1" applyAlignment="1" applyProtection="1">
      <alignment horizontal="right"/>
      <protection/>
    </xf>
    <xf numFmtId="0" fontId="92" fillId="0" borderId="19" xfId="0" applyFont="1" applyBorder="1" applyAlignment="1" applyProtection="1">
      <alignment/>
      <protection/>
    </xf>
    <xf numFmtId="0" fontId="92" fillId="0" borderId="62" xfId="0" applyFont="1" applyBorder="1" applyAlignment="1" applyProtection="1">
      <alignment/>
      <protection/>
    </xf>
    <xf numFmtId="0" fontId="92" fillId="0" borderId="76" xfId="0" applyFont="1" applyBorder="1" applyAlignment="1" applyProtection="1">
      <alignment/>
      <protection/>
    </xf>
    <xf numFmtId="0" fontId="92" fillId="0" borderId="16" xfId="0" applyFont="1" applyBorder="1" applyAlignment="1" applyProtection="1">
      <alignment/>
      <protection/>
    </xf>
    <xf numFmtId="0" fontId="91" fillId="0" borderId="17" xfId="0" applyFont="1" applyBorder="1" applyAlignment="1" applyProtection="1">
      <alignment horizontal="center" vertical="center"/>
      <protection/>
    </xf>
    <xf numFmtId="1" fontId="91" fillId="0" borderId="18" xfId="0" applyNumberFormat="1" applyFont="1" applyBorder="1" applyAlignment="1" applyProtection="1">
      <alignment horizontal="center"/>
      <protection/>
    </xf>
    <xf numFmtId="0" fontId="107" fillId="0" borderId="18" xfId="0" applyFont="1" applyBorder="1" applyAlignment="1" applyProtection="1">
      <alignment/>
      <protection/>
    </xf>
    <xf numFmtId="0" fontId="91" fillId="0" borderId="18" xfId="0" applyFont="1" applyFill="1" applyBorder="1" applyAlignment="1" applyProtection="1">
      <alignment/>
      <protection/>
    </xf>
    <xf numFmtId="0" fontId="89" fillId="0" borderId="19" xfId="0" applyFont="1" applyFill="1" applyBorder="1" applyAlignment="1" applyProtection="1">
      <alignment horizontal="center" vertical="center"/>
      <protection/>
    </xf>
    <xf numFmtId="4" fontId="90" fillId="0" borderId="30" xfId="0" applyNumberFormat="1" applyFont="1" applyBorder="1" applyAlignment="1" applyProtection="1">
      <alignment horizontal="center" vertical="center"/>
      <protection/>
    </xf>
    <xf numFmtId="1" fontId="108" fillId="0" borderId="25" xfId="0" applyNumberFormat="1" applyFont="1" applyBorder="1" applyAlignment="1" applyProtection="1">
      <alignment horizontal="center" vertical="center"/>
      <protection/>
    </xf>
    <xf numFmtId="2" fontId="108" fillId="0" borderId="28" xfId="0" applyNumberFormat="1" applyFont="1" applyBorder="1" applyAlignment="1" applyProtection="1">
      <alignment horizontal="right" vertical="center" indent="1"/>
      <protection/>
    </xf>
    <xf numFmtId="1" fontId="0" fillId="0" borderId="0" xfId="0" applyNumberFormat="1" applyAlignment="1" applyProtection="1">
      <alignment/>
      <protection/>
    </xf>
    <xf numFmtId="0" fontId="91" fillId="0" borderId="18" xfId="0" applyFont="1" applyBorder="1" applyAlignment="1" applyProtection="1">
      <alignment horizontal="center"/>
      <protection/>
    </xf>
    <xf numFmtId="0" fontId="91" fillId="0" borderId="18" xfId="0" applyFont="1" applyBorder="1" applyAlignment="1" applyProtection="1">
      <alignment horizontal="center" vertical="center"/>
      <protection/>
    </xf>
    <xf numFmtId="0" fontId="107" fillId="0" borderId="18" xfId="0" applyFont="1" applyBorder="1" applyAlignment="1" applyProtection="1">
      <alignment vertical="center"/>
      <protection/>
    </xf>
    <xf numFmtId="0" fontId="91" fillId="0" borderId="18" xfId="0" applyFont="1" applyFill="1" applyBorder="1" applyAlignment="1" applyProtection="1">
      <alignment vertical="center"/>
      <protection/>
    </xf>
    <xf numFmtId="2" fontId="108" fillId="0" borderId="76" xfId="0" applyNumberFormat="1" applyFont="1" applyBorder="1" applyAlignment="1" applyProtection="1">
      <alignment horizontal="right" vertical="center" indent="1"/>
      <protection/>
    </xf>
    <xf numFmtId="2" fontId="91" fillId="36" borderId="73" xfId="0" applyNumberFormat="1" applyFont="1" applyFill="1" applyBorder="1" applyAlignment="1" applyProtection="1">
      <alignment horizontal="center" vertical="center" wrapText="1"/>
      <protection/>
    </xf>
    <xf numFmtId="4" fontId="91" fillId="36" borderId="73" xfId="0" applyNumberFormat="1" applyFont="1" applyFill="1" applyBorder="1" applyAlignment="1" applyProtection="1">
      <alignment horizontal="center" vertical="center" wrapText="1"/>
      <protection/>
    </xf>
    <xf numFmtId="2" fontId="91" fillId="36" borderId="70" xfId="0" applyNumberFormat="1" applyFont="1" applyFill="1" applyBorder="1" applyAlignment="1" applyProtection="1">
      <alignment horizontal="center" vertical="center" wrapText="1"/>
      <protection/>
    </xf>
    <xf numFmtId="4" fontId="91" fillId="36" borderId="37" xfId="0" applyNumberFormat="1" applyFont="1" applyFill="1" applyBorder="1" applyAlignment="1" applyProtection="1">
      <alignment horizontal="center" vertical="center" wrapText="1"/>
      <protection/>
    </xf>
    <xf numFmtId="4" fontId="91" fillId="36" borderId="70" xfId="0" applyNumberFormat="1" applyFont="1" applyFill="1" applyBorder="1" applyAlignment="1" applyProtection="1">
      <alignment horizontal="center" vertical="center" wrapText="1"/>
      <protection/>
    </xf>
    <xf numFmtId="2" fontId="91" fillId="36" borderId="105" xfId="0" applyNumberFormat="1" applyFont="1" applyFill="1" applyBorder="1" applyAlignment="1" applyProtection="1">
      <alignment horizontal="center" vertical="center" wrapText="1"/>
      <protection/>
    </xf>
    <xf numFmtId="4" fontId="91" fillId="36" borderId="74" xfId="0" applyNumberFormat="1" applyFont="1" applyFill="1" applyBorder="1" applyAlignment="1" applyProtection="1">
      <alignment horizontal="center" vertical="center" wrapText="1"/>
      <protection/>
    </xf>
    <xf numFmtId="2" fontId="91" fillId="36" borderId="71" xfId="0" applyNumberFormat="1" applyFont="1" applyFill="1" applyBorder="1" applyAlignment="1" applyProtection="1">
      <alignment horizontal="center" vertical="center" wrapText="1"/>
      <protection/>
    </xf>
    <xf numFmtId="4" fontId="91" fillId="36" borderId="34" xfId="0" applyNumberFormat="1" applyFont="1" applyFill="1" applyBorder="1" applyAlignment="1" applyProtection="1">
      <alignment horizontal="center" vertical="center" wrapText="1"/>
      <protection/>
    </xf>
    <xf numFmtId="4" fontId="91" fillId="36" borderId="71" xfId="0" applyNumberFormat="1" applyFont="1" applyFill="1" applyBorder="1" applyAlignment="1" applyProtection="1">
      <alignment horizontal="center" vertical="center" wrapText="1"/>
      <protection/>
    </xf>
    <xf numFmtId="2" fontId="91" fillId="36" borderId="62" xfId="0" applyNumberFormat="1" applyFont="1" applyFill="1" applyBorder="1" applyAlignment="1" applyProtection="1">
      <alignment horizontal="center" vertical="center" wrapText="1"/>
      <protection/>
    </xf>
    <xf numFmtId="4" fontId="91" fillId="36" borderId="75" xfId="0" applyNumberFormat="1" applyFont="1" applyFill="1" applyBorder="1" applyAlignment="1" applyProtection="1">
      <alignment horizontal="center" vertical="center" wrapText="1"/>
      <protection/>
    </xf>
    <xf numFmtId="2" fontId="91" fillId="36" borderId="72" xfId="0" applyNumberFormat="1" applyFont="1" applyFill="1" applyBorder="1" applyAlignment="1" applyProtection="1">
      <alignment horizontal="center" vertical="center" wrapText="1"/>
      <protection/>
    </xf>
    <xf numFmtId="4" fontId="91" fillId="36" borderId="11" xfId="0" applyNumberFormat="1" applyFont="1" applyFill="1" applyBorder="1" applyAlignment="1" applyProtection="1">
      <alignment horizontal="center" vertical="center" wrapText="1"/>
      <protection/>
    </xf>
    <xf numFmtId="4" fontId="91" fillId="36" borderId="72" xfId="0" applyNumberFormat="1" applyFont="1" applyFill="1" applyBorder="1" applyAlignment="1" applyProtection="1">
      <alignment horizontal="center" vertical="center" wrapText="1"/>
      <protection/>
    </xf>
    <xf numFmtId="0" fontId="0" fillId="36" borderId="21" xfId="0" applyFill="1" applyBorder="1" applyAlignment="1" applyProtection="1">
      <alignment horizontal="center"/>
      <protection/>
    </xf>
    <xf numFmtId="4" fontId="91" fillId="36" borderId="22" xfId="0" applyNumberFormat="1" applyFont="1" applyFill="1" applyBorder="1" applyAlignment="1" applyProtection="1">
      <alignment horizontal="center" vertical="center"/>
      <protection/>
    </xf>
    <xf numFmtId="4" fontId="91" fillId="36" borderId="23" xfId="0" applyNumberFormat="1" applyFont="1" applyFill="1" applyBorder="1" applyAlignment="1" applyProtection="1">
      <alignment horizontal="center" vertical="center"/>
      <protection/>
    </xf>
    <xf numFmtId="4" fontId="98" fillId="0" borderId="0" xfId="0" applyNumberFormat="1" applyFont="1" applyBorder="1" applyAlignment="1" applyProtection="1">
      <alignment horizontal="center" vertical="center"/>
      <protection/>
    </xf>
    <xf numFmtId="0" fontId="98" fillId="0" borderId="0" xfId="0" applyFont="1" applyBorder="1" applyAlignment="1" applyProtection="1">
      <alignment horizontal="center" vertical="center"/>
      <protection/>
    </xf>
    <xf numFmtId="1" fontId="91" fillId="36" borderId="68" xfId="0" applyNumberFormat="1" applyFont="1" applyFill="1" applyBorder="1" applyAlignment="1" applyProtection="1">
      <alignment horizontal="center" wrapText="1"/>
      <protection/>
    </xf>
    <xf numFmtId="0" fontId="91" fillId="36" borderId="68" xfId="0" applyFont="1" applyFill="1" applyBorder="1" applyAlignment="1" applyProtection="1">
      <alignment horizontal="center" wrapText="1"/>
      <protection/>
    </xf>
    <xf numFmtId="0" fontId="89" fillId="36" borderId="0" xfId="0" applyFont="1" applyFill="1" applyBorder="1" applyAlignment="1" applyProtection="1">
      <alignment horizontal="left" wrapText="1" indent="1"/>
      <protection/>
    </xf>
    <xf numFmtId="0" fontId="0" fillId="36" borderId="0" xfId="0" applyFill="1" applyBorder="1" applyAlignment="1" applyProtection="1">
      <alignment horizontal="right" indent="3"/>
      <protection/>
    </xf>
    <xf numFmtId="4" fontId="89" fillId="36" borderId="0" xfId="0" applyNumberFormat="1" applyFont="1" applyFill="1" applyBorder="1" applyAlignment="1" applyProtection="1">
      <alignment horizontal="right" vertical="center" wrapText="1" indent="1"/>
      <protection/>
    </xf>
    <xf numFmtId="4" fontId="89" fillId="36" borderId="0" xfId="0" applyNumberFormat="1" applyFont="1" applyFill="1" applyBorder="1" applyAlignment="1" applyProtection="1">
      <alignment horizontal="right" wrapText="1" indent="1"/>
      <protection/>
    </xf>
    <xf numFmtId="0" fontId="89" fillId="36" borderId="17" xfId="0" applyFont="1" applyFill="1" applyBorder="1" applyAlignment="1" applyProtection="1">
      <alignment horizontal="left" wrapText="1" indent="1"/>
      <protection/>
    </xf>
    <xf numFmtId="0" fontId="89" fillId="36" borderId="40" xfId="0" applyFont="1" applyFill="1" applyBorder="1" applyAlignment="1" applyProtection="1">
      <alignment horizontal="left" wrapText="1" indent="1"/>
      <protection/>
    </xf>
    <xf numFmtId="0" fontId="0" fillId="36" borderId="40" xfId="0" applyFill="1" applyBorder="1" applyAlignment="1" applyProtection="1">
      <alignment horizontal="right" indent="3"/>
      <protection/>
    </xf>
    <xf numFmtId="0" fontId="0" fillId="0" borderId="0" xfId="0" applyBorder="1" applyAlignment="1" applyProtection="1">
      <alignment vertical="center" wrapText="1"/>
      <protection/>
    </xf>
    <xf numFmtId="0" fontId="91" fillId="35" borderId="29" xfId="0" applyFont="1" applyFill="1" applyBorder="1" applyAlignment="1" applyProtection="1">
      <alignment horizontal="center" vertical="center"/>
      <protection/>
    </xf>
    <xf numFmtId="0" fontId="91" fillId="35" borderId="16" xfId="0" applyFont="1" applyFill="1" applyBorder="1" applyAlignment="1" applyProtection="1">
      <alignment horizontal="center" vertical="center"/>
      <protection/>
    </xf>
    <xf numFmtId="0" fontId="91" fillId="0" borderId="0" xfId="0" applyFont="1" applyBorder="1" applyAlignment="1" applyProtection="1">
      <alignment horizontal="right" vertical="center" indent="10"/>
      <protection/>
    </xf>
    <xf numFmtId="0" fontId="91" fillId="0" borderId="0" xfId="0" applyFont="1" applyBorder="1" applyAlignment="1" applyProtection="1">
      <alignment horizontal="right" vertical="center" indent="15"/>
      <protection/>
    </xf>
    <xf numFmtId="0" fontId="0" fillId="0" borderId="0" xfId="0" applyFont="1" applyAlignment="1" applyProtection="1">
      <alignment/>
      <protection/>
    </xf>
    <xf numFmtId="0" fontId="86" fillId="0" borderId="0" xfId="0" applyFont="1" applyAlignment="1" applyProtection="1">
      <alignment/>
      <protection/>
    </xf>
    <xf numFmtId="0" fontId="86" fillId="0" borderId="0" xfId="0" applyFont="1" applyAlignment="1" applyProtection="1">
      <alignment horizontal="right" indent="1"/>
      <protection/>
    </xf>
    <xf numFmtId="0" fontId="0" fillId="0" borderId="41" xfId="0" applyFont="1" applyBorder="1" applyAlignment="1" applyProtection="1">
      <alignment/>
      <protection/>
    </xf>
    <xf numFmtId="0" fontId="86" fillId="0" borderId="41" xfId="0" applyFont="1" applyBorder="1" applyAlignment="1" applyProtection="1">
      <alignment/>
      <protection/>
    </xf>
    <xf numFmtId="0" fontId="0" fillId="0" borderId="97" xfId="0" applyFont="1" applyBorder="1" applyAlignment="1" applyProtection="1">
      <alignment/>
      <protection/>
    </xf>
    <xf numFmtId="0" fontId="86" fillId="0" borderId="24" xfId="0" applyFont="1" applyBorder="1" applyAlignment="1" applyProtection="1">
      <alignment horizontal="right"/>
      <protection/>
    </xf>
    <xf numFmtId="0" fontId="86" fillId="0" borderId="16" xfId="0" applyFont="1" applyBorder="1" applyAlignment="1" applyProtection="1">
      <alignment horizontal="center" wrapText="1"/>
      <protection/>
    </xf>
    <xf numFmtId="0" fontId="0" fillId="35" borderId="16" xfId="0" applyFont="1" applyFill="1" applyBorder="1" applyAlignment="1" applyProtection="1">
      <alignment/>
      <protection/>
    </xf>
    <xf numFmtId="0" fontId="87" fillId="34" borderId="16" xfId="0" applyFont="1" applyFill="1" applyBorder="1" applyAlignment="1" applyProtection="1">
      <alignment horizontal="center"/>
      <protection/>
    </xf>
    <xf numFmtId="0" fontId="0" fillId="35" borderId="16" xfId="0" applyFont="1" applyFill="1" applyBorder="1" applyAlignment="1" applyProtection="1">
      <alignment/>
      <protection/>
    </xf>
    <xf numFmtId="1" fontId="86" fillId="36" borderId="18" xfId="0" applyNumberFormat="1" applyFont="1" applyFill="1" applyBorder="1" applyAlignment="1" applyProtection="1">
      <alignment horizontal="center" vertical="center"/>
      <protection/>
    </xf>
    <xf numFmtId="1" fontId="86" fillId="36" borderId="0" xfId="0" applyNumberFormat="1" applyFont="1" applyFill="1" applyBorder="1" applyAlignment="1" applyProtection="1">
      <alignment horizontal="center" vertical="center"/>
      <protection/>
    </xf>
    <xf numFmtId="1" fontId="86" fillId="36" borderId="61" xfId="0" applyNumberFormat="1" applyFont="1" applyFill="1" applyBorder="1" applyAlignment="1" applyProtection="1">
      <alignment horizontal="center" vertical="center"/>
      <protection/>
    </xf>
    <xf numFmtId="0" fontId="86" fillId="0" borderId="63" xfId="0" applyFont="1" applyBorder="1" applyAlignment="1" applyProtection="1">
      <alignment horizontal="center"/>
      <protection/>
    </xf>
    <xf numFmtId="0" fontId="86" fillId="0" borderId="16" xfId="0" applyFont="1" applyBorder="1" applyAlignment="1" applyProtection="1">
      <alignment horizontal="center" vertical="center"/>
      <protection/>
    </xf>
    <xf numFmtId="1" fontId="86" fillId="36" borderId="68" xfId="0" applyNumberFormat="1" applyFont="1" applyFill="1" applyBorder="1" applyAlignment="1" applyProtection="1">
      <alignment horizontal="center" vertical="center"/>
      <protection/>
    </xf>
    <xf numFmtId="1" fontId="86" fillId="36" borderId="15" xfId="0" applyNumberFormat="1" applyFont="1" applyFill="1" applyBorder="1" applyAlignment="1" applyProtection="1">
      <alignment horizontal="center" vertical="center"/>
      <protection/>
    </xf>
    <xf numFmtId="1" fontId="86" fillId="36" borderId="46" xfId="0" applyNumberFormat="1" applyFont="1" applyFill="1" applyBorder="1" applyAlignment="1" applyProtection="1">
      <alignment horizontal="center" vertical="center"/>
      <protection/>
    </xf>
    <xf numFmtId="0" fontId="0" fillId="35" borderId="16" xfId="0" applyFont="1" applyFill="1" applyBorder="1" applyAlignment="1" applyProtection="1">
      <alignment vertical="center"/>
      <protection/>
    </xf>
    <xf numFmtId="49" fontId="86" fillId="0" borderId="63" xfId="0" applyNumberFormat="1" applyFont="1" applyBorder="1" applyAlignment="1" applyProtection="1">
      <alignment horizontal="center"/>
      <protection/>
    </xf>
    <xf numFmtId="49" fontId="0" fillId="0" borderId="12" xfId="0" applyNumberFormat="1" applyFont="1" applyBorder="1" applyAlignment="1" applyProtection="1">
      <alignment horizontal="center" vertical="center"/>
      <protection/>
    </xf>
    <xf numFmtId="49" fontId="0" fillId="35" borderId="47" xfId="0" applyNumberFormat="1" applyFont="1" applyFill="1" applyBorder="1" applyAlignment="1" applyProtection="1">
      <alignment vertical="center"/>
      <protection/>
    </xf>
    <xf numFmtId="49" fontId="0" fillId="0" borderId="34"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35" borderId="42" xfId="0" applyNumberFormat="1" applyFont="1" applyFill="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32" xfId="0" applyNumberFormat="1" applyFont="1" applyBorder="1" applyAlignment="1" applyProtection="1">
      <alignment horizontal="center" vertical="center"/>
      <protection/>
    </xf>
    <xf numFmtId="0" fontId="86" fillId="0" borderId="25" xfId="0" applyFont="1" applyBorder="1" applyAlignment="1" applyProtection="1">
      <alignment horizontal="center"/>
      <protection/>
    </xf>
    <xf numFmtId="49" fontId="86" fillId="0" borderId="67" xfId="0" applyNumberFormat="1" applyFont="1" applyBorder="1" applyAlignment="1" applyProtection="1">
      <alignment horizontal="center" vertical="center"/>
      <protection/>
    </xf>
    <xf numFmtId="49" fontId="86" fillId="0" borderId="27" xfId="0" applyNumberFormat="1" applyFont="1" applyBorder="1" applyAlignment="1" applyProtection="1">
      <alignment horizontal="right" vertical="center"/>
      <protection/>
    </xf>
    <xf numFmtId="49" fontId="86" fillId="0" borderId="27"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0" fontId="0" fillId="35" borderId="30" xfId="0" applyFont="1" applyFill="1" applyBorder="1" applyAlignment="1" applyProtection="1">
      <alignment vertical="center"/>
      <protection/>
    </xf>
    <xf numFmtId="49" fontId="86" fillId="0" borderId="25" xfId="0" applyNumberFormat="1" applyFont="1" applyBorder="1" applyAlignment="1" applyProtection="1">
      <alignment horizontal="center" vertical="center"/>
      <protection/>
    </xf>
    <xf numFmtId="49" fontId="0" fillId="0" borderId="28" xfId="0" applyNumberFormat="1" applyFont="1" applyBorder="1" applyAlignment="1" applyProtection="1">
      <alignment vertical="center"/>
      <protection/>
    </xf>
    <xf numFmtId="49" fontId="86" fillId="0" borderId="28" xfId="0" applyNumberFormat="1" applyFont="1" applyBorder="1" applyAlignment="1" applyProtection="1">
      <alignment horizontal="right" vertical="center"/>
      <protection/>
    </xf>
    <xf numFmtId="1" fontId="86" fillId="0" borderId="37" xfId="0" applyNumberFormat="1" applyFont="1" applyBorder="1" applyAlignment="1" applyProtection="1">
      <alignment horizontal="center" vertical="center"/>
      <protection/>
    </xf>
    <xf numFmtId="0" fontId="86" fillId="0" borderId="26" xfId="0" applyFont="1" applyBorder="1" applyAlignment="1" applyProtection="1">
      <alignment horizontal="left" vertical="center" indent="1"/>
      <protection/>
    </xf>
    <xf numFmtId="4" fontId="86" fillId="0" borderId="45" xfId="0" applyNumberFormat="1" applyFont="1" applyBorder="1" applyAlignment="1" applyProtection="1">
      <alignment horizontal="right" vertical="center" indent="1"/>
      <protection/>
    </xf>
    <xf numFmtId="0" fontId="86" fillId="0" borderId="17" xfId="0" applyFont="1" applyBorder="1" applyAlignment="1" applyProtection="1">
      <alignment horizontal="center" vertical="center"/>
      <protection/>
    </xf>
    <xf numFmtId="0" fontId="86" fillId="0" borderId="18" xfId="0" applyFont="1" applyBorder="1" applyAlignment="1" applyProtection="1">
      <alignment horizontal="center"/>
      <protection/>
    </xf>
    <xf numFmtId="1" fontId="86" fillId="0" borderId="34" xfId="0" applyNumberFormat="1" applyFont="1" applyBorder="1" applyAlignment="1" applyProtection="1">
      <alignment horizontal="center" vertical="center"/>
      <protection/>
    </xf>
    <xf numFmtId="0" fontId="86" fillId="0" borderId="46" xfId="0" applyFont="1" applyBorder="1" applyAlignment="1" applyProtection="1">
      <alignment horizontal="left" indent="1"/>
      <protection/>
    </xf>
    <xf numFmtId="4" fontId="86" fillId="0" borderId="47" xfId="0" applyNumberFormat="1" applyFont="1" applyBorder="1" applyAlignment="1" applyProtection="1">
      <alignment horizontal="right" vertical="center" indent="1"/>
      <protection/>
    </xf>
    <xf numFmtId="0" fontId="88" fillId="0" borderId="18" xfId="0" applyFont="1" applyBorder="1" applyAlignment="1" applyProtection="1">
      <alignment/>
      <protection/>
    </xf>
    <xf numFmtId="1" fontId="86" fillId="0" borderId="48" xfId="0" applyNumberFormat="1" applyFont="1" applyBorder="1" applyAlignment="1" applyProtection="1">
      <alignment horizontal="center" vertical="center"/>
      <protection/>
    </xf>
    <xf numFmtId="4" fontId="86" fillId="0" borderId="42" xfId="0" applyNumberFormat="1" applyFont="1" applyBorder="1" applyAlignment="1" applyProtection="1">
      <alignment horizontal="right" vertical="center" indent="1"/>
      <protection/>
    </xf>
    <xf numFmtId="0" fontId="86" fillId="0" borderId="19" xfId="0" applyFont="1" applyFill="1" applyBorder="1" applyAlignment="1" applyProtection="1">
      <alignment/>
      <protection/>
    </xf>
    <xf numFmtId="1" fontId="86" fillId="36" borderId="22" xfId="0" applyNumberFormat="1" applyFont="1" applyFill="1" applyBorder="1" applyAlignment="1" applyProtection="1">
      <alignment horizontal="center"/>
      <protection/>
    </xf>
    <xf numFmtId="0" fontId="86" fillId="0" borderId="23" xfId="0" applyFont="1" applyFill="1" applyBorder="1" applyAlignment="1" applyProtection="1">
      <alignment horizontal="left" indent="1"/>
      <protection/>
    </xf>
    <xf numFmtId="4" fontId="86" fillId="0" borderId="21" xfId="0" applyNumberFormat="1" applyFont="1" applyBorder="1" applyAlignment="1" applyProtection="1">
      <alignment horizontal="right" vertical="center" indent="1"/>
      <protection/>
    </xf>
    <xf numFmtId="3" fontId="86" fillId="35" borderId="20" xfId="0" applyNumberFormat="1" applyFont="1" applyFill="1" applyBorder="1" applyAlignment="1" applyProtection="1">
      <alignment horizontal="center" vertical="center"/>
      <protection/>
    </xf>
    <xf numFmtId="0" fontId="88" fillId="0" borderId="18" xfId="0" applyFont="1" applyBorder="1" applyAlignment="1" applyProtection="1">
      <alignment vertical="center"/>
      <protection/>
    </xf>
    <xf numFmtId="0" fontId="86" fillId="0" borderId="19" xfId="0" applyFont="1" applyFill="1" applyBorder="1" applyAlignment="1" applyProtection="1">
      <alignment vertical="center"/>
      <protection/>
    </xf>
    <xf numFmtId="3" fontId="86" fillId="35" borderId="21" xfId="0" applyNumberFormat="1" applyFont="1" applyFill="1" applyBorder="1" applyAlignment="1" applyProtection="1">
      <alignment horizontal="center" vertical="center"/>
      <protection/>
    </xf>
    <xf numFmtId="1" fontId="86" fillId="36" borderId="37" xfId="0" applyNumberFormat="1" applyFont="1" applyFill="1" applyBorder="1" applyAlignment="1" applyProtection="1">
      <alignment horizontal="center" vertical="center"/>
      <protection/>
    </xf>
    <xf numFmtId="1" fontId="86" fillId="36" borderId="34" xfId="0" applyNumberFormat="1" applyFont="1" applyFill="1" applyBorder="1" applyAlignment="1" applyProtection="1">
      <alignment horizontal="center" vertical="center"/>
      <protection/>
    </xf>
    <xf numFmtId="1" fontId="86" fillId="36" borderId="48" xfId="0" applyNumberFormat="1" applyFont="1" applyFill="1" applyBorder="1" applyAlignment="1" applyProtection="1">
      <alignment horizontal="center" vertical="center"/>
      <protection/>
    </xf>
    <xf numFmtId="0" fontId="86" fillId="0" borderId="18" xfId="0" applyFont="1" applyFill="1" applyBorder="1" applyAlignment="1" applyProtection="1">
      <alignment vertical="center"/>
      <protection/>
    </xf>
    <xf numFmtId="4" fontId="86" fillId="35" borderId="49" xfId="0" applyNumberFormat="1" applyFont="1" applyFill="1" applyBorder="1" applyAlignment="1" applyProtection="1">
      <alignment horizontal="center" vertical="center"/>
      <protection/>
    </xf>
    <xf numFmtId="0" fontId="0" fillId="0" borderId="17" xfId="0" applyFont="1" applyBorder="1" applyAlignment="1" applyProtection="1">
      <alignment/>
      <protection/>
    </xf>
    <xf numFmtId="0" fontId="86" fillId="0" borderId="40" xfId="0" applyFont="1" applyBorder="1" applyAlignment="1" applyProtection="1">
      <alignment horizontal="center" vertical="center"/>
      <protection/>
    </xf>
    <xf numFmtId="4" fontId="86" fillId="0" borderId="45" xfId="0" applyNumberFormat="1" applyFont="1" applyFill="1" applyBorder="1" applyAlignment="1" applyProtection="1">
      <alignment horizontal="right" indent="1"/>
      <protection/>
    </xf>
    <xf numFmtId="3" fontId="86" fillId="35" borderId="49" xfId="0" applyNumberFormat="1" applyFont="1" applyFill="1" applyBorder="1" applyAlignment="1" applyProtection="1">
      <alignment horizontal="center" vertical="center"/>
      <protection/>
    </xf>
    <xf numFmtId="4" fontId="86" fillId="36" borderId="13" xfId="0" applyNumberFormat="1" applyFont="1" applyFill="1" applyBorder="1" applyAlignment="1" applyProtection="1">
      <alignment horizontal="center" vertical="center"/>
      <protection/>
    </xf>
    <xf numFmtId="0" fontId="86" fillId="0" borderId="18" xfId="0" applyFont="1" applyBorder="1" applyAlignment="1" applyProtection="1">
      <alignment horizontal="left" vertical="center" indent="1"/>
      <protection/>
    </xf>
    <xf numFmtId="0" fontId="86" fillId="0" borderId="0" xfId="0" applyFont="1" applyBorder="1" applyAlignment="1" applyProtection="1">
      <alignment horizontal="center" vertical="center"/>
      <protection/>
    </xf>
    <xf numFmtId="4" fontId="86" fillId="0" borderId="47" xfId="0" applyNumberFormat="1" applyFont="1" applyFill="1" applyBorder="1" applyAlignment="1" applyProtection="1">
      <alignment horizontal="right" indent="1"/>
      <protection/>
    </xf>
    <xf numFmtId="3" fontId="86" fillId="35" borderId="61" xfId="0" applyNumberFormat="1" applyFont="1" applyFill="1" applyBorder="1" applyAlignment="1" applyProtection="1">
      <alignment horizontal="center" vertical="center"/>
      <protection/>
    </xf>
    <xf numFmtId="0" fontId="0" fillId="36" borderId="57" xfId="0" applyFont="1" applyFill="1" applyBorder="1" applyAlignment="1" applyProtection="1">
      <alignment horizontal="center"/>
      <protection/>
    </xf>
    <xf numFmtId="49" fontId="86" fillId="0" borderId="0" xfId="0" applyNumberFormat="1" applyFont="1" applyBorder="1" applyAlignment="1" applyProtection="1">
      <alignment horizontal="center" vertical="center"/>
      <protection/>
    </xf>
    <xf numFmtId="4" fontId="86" fillId="0" borderId="42" xfId="0" applyNumberFormat="1" applyFont="1" applyFill="1" applyBorder="1" applyAlignment="1" applyProtection="1">
      <alignment horizontal="right" indent="1"/>
      <protection/>
    </xf>
    <xf numFmtId="3" fontId="86" fillId="35" borderId="76" xfId="0" applyNumberFormat="1" applyFont="1" applyFill="1" applyBorder="1" applyAlignment="1" applyProtection="1">
      <alignment horizontal="center" vertical="center"/>
      <protection/>
    </xf>
    <xf numFmtId="49" fontId="86" fillId="0" borderId="18" xfId="0" applyNumberFormat="1" applyFont="1" applyBorder="1" applyAlignment="1" applyProtection="1">
      <alignment horizontal="center" vertical="center"/>
      <protection/>
    </xf>
    <xf numFmtId="0" fontId="0" fillId="0" borderId="19" xfId="0" applyFont="1" applyBorder="1" applyAlignment="1" applyProtection="1">
      <alignment/>
      <protection/>
    </xf>
    <xf numFmtId="0" fontId="86" fillId="0" borderId="62" xfId="0" applyFont="1" applyFill="1" applyBorder="1" applyAlignment="1" applyProtection="1">
      <alignment vertical="center"/>
      <protection/>
    </xf>
    <xf numFmtId="4" fontId="86" fillId="0" borderId="21" xfId="0" applyNumberFormat="1" applyFont="1" applyFill="1" applyBorder="1" applyAlignment="1" applyProtection="1">
      <alignment horizontal="right" indent="1"/>
      <protection/>
    </xf>
    <xf numFmtId="0" fontId="86" fillId="35" borderId="20" xfId="0" applyFont="1" applyFill="1" applyBorder="1" applyAlignment="1" applyProtection="1">
      <alignment horizontal="center" vertical="center"/>
      <protection/>
    </xf>
    <xf numFmtId="0" fontId="0" fillId="36" borderId="25" xfId="0" applyFont="1" applyFill="1" applyBorder="1" applyAlignment="1" applyProtection="1">
      <alignment horizontal="center"/>
      <protection/>
    </xf>
    <xf numFmtId="0" fontId="0" fillId="0" borderId="0" xfId="0" applyFont="1" applyFill="1" applyAlignment="1" applyProtection="1">
      <alignment/>
      <protection/>
    </xf>
    <xf numFmtId="0" fontId="86" fillId="0" borderId="0" xfId="0" applyFont="1" applyFill="1" applyAlignment="1" applyProtection="1">
      <alignment/>
      <protection/>
    </xf>
    <xf numFmtId="0" fontId="86" fillId="0" borderId="0" xfId="0" applyFont="1" applyFill="1" applyAlignment="1" applyProtection="1">
      <alignment horizontal="right" indent="1"/>
      <protection/>
    </xf>
    <xf numFmtId="0" fontId="86" fillId="0" borderId="0" xfId="0" applyFont="1" applyFill="1" applyAlignment="1" applyProtection="1">
      <alignment horizontal="center"/>
      <protection/>
    </xf>
    <xf numFmtId="0" fontId="0" fillId="0" borderId="0" xfId="0" applyFont="1" applyFill="1" applyAlignment="1" applyProtection="1">
      <alignment vertical="top"/>
      <protection/>
    </xf>
    <xf numFmtId="0" fontId="86" fillId="0" borderId="0" xfId="0" applyFont="1" applyFill="1" applyAlignment="1" applyProtection="1">
      <alignment vertical="top"/>
      <protection/>
    </xf>
    <xf numFmtId="0" fontId="86" fillId="0" borderId="0" xfId="0" applyFont="1" applyFill="1" applyAlignment="1" applyProtection="1">
      <alignment horizontal="right" vertical="top" indent="1"/>
      <protection/>
    </xf>
    <xf numFmtId="0" fontId="86" fillId="0" borderId="0" xfId="0" applyFont="1" applyFill="1" applyAlignment="1" applyProtection="1">
      <alignment horizontal="center" vertical="top"/>
      <protection/>
    </xf>
    <xf numFmtId="0" fontId="85" fillId="0" borderId="0" xfId="0" applyFont="1" applyFill="1" applyAlignment="1" applyProtection="1">
      <alignment/>
      <protection/>
    </xf>
    <xf numFmtId="0" fontId="88" fillId="0" borderId="0" xfId="0" applyFont="1" applyFill="1" applyAlignment="1" applyProtection="1">
      <alignment/>
      <protection/>
    </xf>
    <xf numFmtId="0" fontId="88" fillId="0" borderId="0" xfId="0" applyFont="1" applyFill="1" applyAlignment="1" applyProtection="1">
      <alignment horizontal="right" indent="1"/>
      <protection/>
    </xf>
    <xf numFmtId="0" fontId="88" fillId="0" borderId="0" xfId="0" applyFont="1" applyFill="1" applyAlignment="1" applyProtection="1">
      <alignment horizontal="center"/>
      <protection/>
    </xf>
    <xf numFmtId="0" fontId="0" fillId="0" borderId="0" xfId="0" applyFont="1" applyBorder="1" applyAlignment="1" applyProtection="1">
      <alignment/>
      <protection/>
    </xf>
    <xf numFmtId="0" fontId="86" fillId="0" borderId="57" xfId="0" applyFont="1" applyBorder="1" applyAlignment="1" applyProtection="1">
      <alignment horizontal="center" wrapText="1"/>
      <protection/>
    </xf>
    <xf numFmtId="0" fontId="94" fillId="34" borderId="106" xfId="0" applyFont="1" applyFill="1" applyBorder="1" applyAlignment="1" applyProtection="1">
      <alignment horizontal="center" vertical="center"/>
      <protection/>
    </xf>
    <xf numFmtId="4" fontId="97" fillId="0" borderId="107" xfId="0" applyNumberFormat="1" applyFont="1" applyBorder="1" applyAlignment="1" applyProtection="1">
      <alignment horizontal="center"/>
      <protection/>
    </xf>
    <xf numFmtId="4" fontId="91" fillId="0" borderId="63" xfId="0" applyNumberFormat="1" applyFont="1" applyBorder="1" applyAlignment="1" applyProtection="1">
      <alignment horizontal="center" vertical="center"/>
      <protection/>
    </xf>
    <xf numFmtId="0" fontId="108" fillId="36" borderId="62" xfId="0" applyNumberFormat="1" applyFont="1" applyFill="1" applyBorder="1" applyAlignment="1" applyProtection="1">
      <alignment horizontal="right" vertical="center" indent="3"/>
      <protection/>
    </xf>
    <xf numFmtId="0" fontId="108" fillId="36" borderId="62" xfId="0" applyFont="1" applyFill="1" applyBorder="1" applyAlignment="1" applyProtection="1">
      <alignment horizontal="right" vertical="center" indent="3"/>
      <protection/>
    </xf>
    <xf numFmtId="4" fontId="90" fillId="36" borderId="62" xfId="0" applyNumberFormat="1" applyFont="1" applyFill="1" applyBorder="1" applyAlignment="1" applyProtection="1">
      <alignment horizontal="center" vertical="center" wrapText="1"/>
      <protection/>
    </xf>
    <xf numFmtId="2" fontId="90" fillId="36" borderId="62" xfId="0" applyNumberFormat="1" applyFont="1" applyFill="1" applyBorder="1" applyAlignment="1" applyProtection="1">
      <alignment horizontal="right" vertical="center" wrapText="1"/>
      <protection/>
    </xf>
    <xf numFmtId="0" fontId="90" fillId="36" borderId="62" xfId="0" applyFont="1" applyFill="1" applyBorder="1" applyAlignment="1" applyProtection="1">
      <alignment horizontal="left" vertical="center" wrapText="1"/>
      <protection/>
    </xf>
    <xf numFmtId="0" fontId="86" fillId="36" borderId="62" xfId="0" applyFont="1" applyFill="1" applyBorder="1" applyAlignment="1" applyProtection="1">
      <alignment horizontal="left" vertical="center" wrapText="1"/>
      <protection/>
    </xf>
    <xf numFmtId="0" fontId="89" fillId="0" borderId="18" xfId="0" applyFont="1" applyBorder="1" applyAlignment="1" applyProtection="1">
      <alignment/>
      <protection/>
    </xf>
    <xf numFmtId="0" fontId="89" fillId="0" borderId="0" xfId="0" applyFont="1" applyBorder="1" applyAlignment="1" applyProtection="1">
      <alignment/>
      <protection/>
    </xf>
    <xf numFmtId="4" fontId="86" fillId="36" borderId="45" xfId="0" applyNumberFormat="1" applyFont="1" applyFill="1" applyBorder="1" applyAlignment="1">
      <alignment horizontal="center" vertical="center"/>
    </xf>
    <xf numFmtId="4" fontId="86" fillId="0" borderId="45" xfId="0" applyNumberFormat="1" applyFont="1" applyBorder="1" applyAlignment="1">
      <alignment horizontal="center" vertical="center"/>
    </xf>
    <xf numFmtId="4" fontId="86" fillId="0" borderId="37" xfId="0" applyNumberFormat="1" applyFont="1" applyBorder="1" applyAlignment="1">
      <alignment horizontal="center" vertical="center"/>
    </xf>
    <xf numFmtId="4" fontId="86" fillId="36" borderId="47" xfId="0" applyNumberFormat="1" applyFont="1" applyFill="1" applyBorder="1" applyAlignment="1">
      <alignment horizontal="center"/>
    </xf>
    <xf numFmtId="4" fontId="86" fillId="0" borderId="47" xfId="0" applyNumberFormat="1" applyFont="1" applyBorder="1" applyAlignment="1">
      <alignment horizontal="center"/>
    </xf>
    <xf numFmtId="4" fontId="86" fillId="0" borderId="34" xfId="0" applyNumberFormat="1" applyFont="1" applyBorder="1" applyAlignment="1">
      <alignment horizontal="center"/>
    </xf>
    <xf numFmtId="4" fontId="86" fillId="36" borderId="42" xfId="0" applyNumberFormat="1" applyFont="1" applyFill="1" applyBorder="1" applyAlignment="1">
      <alignment horizontal="center"/>
    </xf>
    <xf numFmtId="4" fontId="86" fillId="0" borderId="42" xfId="0" applyNumberFormat="1" applyFont="1" applyBorder="1" applyAlignment="1">
      <alignment horizontal="center"/>
    </xf>
    <xf numFmtId="4" fontId="86" fillId="0" borderId="11" xfId="0" applyNumberFormat="1" applyFont="1" applyBorder="1" applyAlignment="1">
      <alignment horizontal="center"/>
    </xf>
    <xf numFmtId="2" fontId="86" fillId="35" borderId="20" xfId="0" applyNumberFormat="1" applyFont="1" applyFill="1" applyBorder="1" applyAlignment="1">
      <alignment horizontal="center" vertical="center"/>
    </xf>
    <xf numFmtId="4" fontId="86" fillId="35" borderId="20" xfId="0" applyNumberFormat="1" applyFont="1" applyFill="1" applyBorder="1" applyAlignment="1">
      <alignment horizontal="center" vertical="center"/>
    </xf>
    <xf numFmtId="0" fontId="86" fillId="35" borderId="21" xfId="0" applyFont="1" applyFill="1" applyBorder="1" applyAlignment="1">
      <alignment horizontal="center"/>
    </xf>
    <xf numFmtId="0" fontId="0" fillId="35" borderId="21" xfId="0" applyFont="1" applyFill="1" applyBorder="1" applyAlignment="1">
      <alignment horizontal="center"/>
    </xf>
    <xf numFmtId="0" fontId="86" fillId="35" borderId="22" xfId="0" applyFont="1" applyFill="1" applyBorder="1" applyAlignment="1">
      <alignment horizontal="center"/>
    </xf>
    <xf numFmtId="0" fontId="86" fillId="35" borderId="23" xfId="0" applyFont="1" applyFill="1" applyBorder="1" applyAlignment="1">
      <alignment horizontal="center"/>
    </xf>
    <xf numFmtId="2" fontId="86" fillId="35" borderId="49" xfId="0" applyNumberFormat="1" applyFont="1" applyFill="1" applyBorder="1" applyAlignment="1">
      <alignment horizontal="center" vertical="center"/>
    </xf>
    <xf numFmtId="2" fontId="86" fillId="35" borderId="21" xfId="0" applyNumberFormat="1" applyFont="1" applyFill="1" applyBorder="1" applyAlignment="1">
      <alignment horizontal="center" vertical="center"/>
    </xf>
    <xf numFmtId="4" fontId="86" fillId="35" borderId="21" xfId="0" applyNumberFormat="1" applyFont="1" applyFill="1" applyBorder="1" applyAlignment="1">
      <alignment horizontal="center" vertical="center"/>
    </xf>
    <xf numFmtId="4" fontId="86" fillId="36" borderId="37" xfId="0" applyNumberFormat="1" applyFont="1" applyFill="1" applyBorder="1" applyAlignment="1">
      <alignment horizontal="center" vertical="center"/>
    </xf>
    <xf numFmtId="4" fontId="86" fillId="36" borderId="34" xfId="0" applyNumberFormat="1" applyFont="1" applyFill="1" applyBorder="1" applyAlignment="1">
      <alignment horizontal="center"/>
    </xf>
    <xf numFmtId="4" fontId="86" fillId="36" borderId="11" xfId="0" applyNumberFormat="1" applyFont="1" applyFill="1" applyBorder="1" applyAlignment="1">
      <alignment horizontal="center"/>
    </xf>
    <xf numFmtId="0" fontId="86" fillId="35" borderId="29" xfId="0" applyFont="1" applyFill="1" applyBorder="1" applyAlignment="1">
      <alignment horizontal="center"/>
    </xf>
    <xf numFmtId="0" fontId="0" fillId="35" borderId="29" xfId="0" applyFont="1" applyFill="1" applyBorder="1" applyAlignment="1">
      <alignment horizontal="center"/>
    </xf>
    <xf numFmtId="0" fontId="86" fillId="35" borderId="13" xfId="0" applyFont="1" applyFill="1" applyBorder="1" applyAlignment="1">
      <alignment horizontal="center"/>
    </xf>
    <xf numFmtId="0" fontId="86" fillId="35" borderId="26" xfId="0" applyFont="1" applyFill="1" applyBorder="1" applyAlignment="1">
      <alignment horizontal="center"/>
    </xf>
    <xf numFmtId="4" fontId="86" fillId="36" borderId="47" xfId="0" applyNumberFormat="1" applyFont="1" applyFill="1" applyBorder="1" applyAlignment="1">
      <alignment horizontal="center" vertical="center"/>
    </xf>
    <xf numFmtId="4" fontId="86" fillId="36" borderId="34" xfId="0" applyNumberFormat="1" applyFont="1" applyFill="1" applyBorder="1" applyAlignment="1">
      <alignment horizontal="center" vertical="center"/>
    </xf>
    <xf numFmtId="4" fontId="86" fillId="36" borderId="42" xfId="0" applyNumberFormat="1" applyFont="1" applyFill="1" applyBorder="1" applyAlignment="1">
      <alignment horizontal="center" vertical="center"/>
    </xf>
    <xf numFmtId="4" fontId="86" fillId="36" borderId="11" xfId="0" applyNumberFormat="1" applyFont="1" applyFill="1" applyBorder="1" applyAlignment="1">
      <alignment horizontal="center" vertical="center"/>
    </xf>
    <xf numFmtId="4" fontId="86" fillId="36" borderId="45" xfId="0" applyNumberFormat="1" applyFont="1" applyFill="1" applyBorder="1" applyAlignment="1" applyProtection="1">
      <alignment horizontal="center" vertical="center"/>
      <protection/>
    </xf>
    <xf numFmtId="4" fontId="86" fillId="0" borderId="45" xfId="0" applyNumberFormat="1" applyFont="1" applyBorder="1" applyAlignment="1" applyProtection="1">
      <alignment horizontal="center" vertical="center"/>
      <protection/>
    </xf>
    <xf numFmtId="4" fontId="86" fillId="0" borderId="37" xfId="0" applyNumberFormat="1" applyFont="1" applyBorder="1" applyAlignment="1" applyProtection="1">
      <alignment horizontal="center" vertical="center"/>
      <protection/>
    </xf>
    <xf numFmtId="0" fontId="0" fillId="35" borderId="29" xfId="0" applyFont="1" applyFill="1" applyBorder="1" applyAlignment="1" applyProtection="1">
      <alignment horizontal="center" vertical="center"/>
      <protection/>
    </xf>
    <xf numFmtId="4" fontId="86" fillId="36" borderId="47" xfId="0" applyNumberFormat="1" applyFont="1" applyFill="1" applyBorder="1" applyAlignment="1" applyProtection="1">
      <alignment horizontal="center"/>
      <protection/>
    </xf>
    <xf numFmtId="4" fontId="86" fillId="0" borderId="47" xfId="0" applyNumberFormat="1" applyFont="1" applyBorder="1" applyAlignment="1" applyProtection="1">
      <alignment horizontal="center"/>
      <protection/>
    </xf>
    <xf numFmtId="4" fontId="86" fillId="0" borderId="34" xfId="0" applyNumberFormat="1" applyFont="1" applyBorder="1" applyAlignment="1" applyProtection="1">
      <alignment horizontal="center"/>
      <protection/>
    </xf>
    <xf numFmtId="0" fontId="85" fillId="35" borderId="16" xfId="0" applyFont="1" applyFill="1" applyBorder="1" applyAlignment="1" applyProtection="1">
      <alignment horizontal="center"/>
      <protection/>
    </xf>
    <xf numFmtId="4" fontId="86" fillId="36" borderId="42" xfId="0" applyNumberFormat="1" applyFont="1" applyFill="1" applyBorder="1" applyAlignment="1" applyProtection="1">
      <alignment horizontal="center"/>
      <protection/>
    </xf>
    <xf numFmtId="4" fontId="86" fillId="0" borderId="42" xfId="0" applyNumberFormat="1" applyFont="1" applyBorder="1" applyAlignment="1" applyProtection="1">
      <alignment horizontal="center"/>
      <protection/>
    </xf>
    <xf numFmtId="4" fontId="86" fillId="0" borderId="11" xfId="0" applyNumberFormat="1" applyFont="1" applyBorder="1" applyAlignment="1" applyProtection="1">
      <alignment horizontal="center"/>
      <protection/>
    </xf>
    <xf numFmtId="0" fontId="85" fillId="35" borderId="30" xfId="0" applyFont="1" applyFill="1" applyBorder="1" applyAlignment="1" applyProtection="1">
      <alignment horizontal="center"/>
      <protection/>
    </xf>
    <xf numFmtId="2" fontId="86" fillId="35" borderId="20" xfId="0" applyNumberFormat="1" applyFont="1" applyFill="1" applyBorder="1" applyAlignment="1" applyProtection="1">
      <alignment horizontal="center" vertical="center"/>
      <protection/>
    </xf>
    <xf numFmtId="4" fontId="86" fillId="35" borderId="20" xfId="0" applyNumberFormat="1" applyFont="1" applyFill="1" applyBorder="1" applyAlignment="1" applyProtection="1">
      <alignment horizontal="center" vertical="center"/>
      <protection/>
    </xf>
    <xf numFmtId="0" fontId="86" fillId="35" borderId="21"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86" fillId="35" borderId="22" xfId="0" applyFont="1" applyFill="1" applyBorder="1" applyAlignment="1" applyProtection="1">
      <alignment horizontal="center"/>
      <protection/>
    </xf>
    <xf numFmtId="0" fontId="86" fillId="35" borderId="23" xfId="0" applyFont="1" applyFill="1" applyBorder="1" applyAlignment="1" applyProtection="1">
      <alignment horizontal="center"/>
      <protection/>
    </xf>
    <xf numFmtId="0" fontId="0" fillId="35" borderId="29" xfId="0"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5" borderId="30" xfId="0" applyFont="1" applyFill="1" applyBorder="1" applyAlignment="1" applyProtection="1">
      <alignment horizontal="center"/>
      <protection/>
    </xf>
    <xf numFmtId="2" fontId="86" fillId="35" borderId="49" xfId="0" applyNumberFormat="1" applyFont="1" applyFill="1" applyBorder="1" applyAlignment="1" applyProtection="1">
      <alignment horizontal="center" vertical="center"/>
      <protection/>
    </xf>
    <xf numFmtId="2" fontId="86" fillId="35" borderId="21" xfId="0" applyNumberFormat="1" applyFont="1" applyFill="1" applyBorder="1" applyAlignment="1" applyProtection="1">
      <alignment horizontal="center" vertical="center"/>
      <protection/>
    </xf>
    <xf numFmtId="4" fontId="86" fillId="35" borderId="21" xfId="0" applyNumberFormat="1" applyFont="1" applyFill="1" applyBorder="1" applyAlignment="1" applyProtection="1">
      <alignment horizontal="center" vertical="center"/>
      <protection/>
    </xf>
    <xf numFmtId="4" fontId="86" fillId="36" borderId="37" xfId="0" applyNumberFormat="1" applyFont="1" applyFill="1" applyBorder="1" applyAlignment="1" applyProtection="1">
      <alignment horizontal="center" vertical="center"/>
      <protection/>
    </xf>
    <xf numFmtId="4" fontId="86" fillId="36" borderId="34" xfId="0" applyNumberFormat="1" applyFont="1" applyFill="1" applyBorder="1" applyAlignment="1" applyProtection="1">
      <alignment horizontal="center"/>
      <protection/>
    </xf>
    <xf numFmtId="4" fontId="86" fillId="36" borderId="11" xfId="0" applyNumberFormat="1" applyFont="1" applyFill="1" applyBorder="1" applyAlignment="1" applyProtection="1">
      <alignment horizontal="center"/>
      <protection/>
    </xf>
    <xf numFmtId="0" fontId="86" fillId="35" borderId="29" xfId="0" applyFont="1" applyFill="1" applyBorder="1" applyAlignment="1" applyProtection="1">
      <alignment horizontal="center"/>
      <protection/>
    </xf>
    <xf numFmtId="0" fontId="86" fillId="35" borderId="13" xfId="0" applyFont="1" applyFill="1" applyBorder="1" applyAlignment="1" applyProtection="1">
      <alignment horizontal="center"/>
      <protection/>
    </xf>
    <xf numFmtId="0" fontId="86" fillId="35" borderId="26" xfId="0" applyFont="1" applyFill="1" applyBorder="1" applyAlignment="1" applyProtection="1">
      <alignment horizontal="center"/>
      <protection/>
    </xf>
    <xf numFmtId="4" fontId="86" fillId="36" borderId="47" xfId="0" applyNumberFormat="1" applyFont="1" applyFill="1" applyBorder="1" applyAlignment="1" applyProtection="1">
      <alignment horizontal="center" vertical="center"/>
      <protection/>
    </xf>
    <xf numFmtId="4" fontId="86" fillId="36" borderId="34" xfId="0" applyNumberFormat="1" applyFont="1" applyFill="1" applyBorder="1" applyAlignment="1" applyProtection="1">
      <alignment horizontal="center" vertical="center"/>
      <protection/>
    </xf>
    <xf numFmtId="4" fontId="86" fillId="36" borderId="42" xfId="0" applyNumberFormat="1" applyFont="1" applyFill="1" applyBorder="1" applyAlignment="1" applyProtection="1">
      <alignment horizontal="center" vertical="center"/>
      <protection/>
    </xf>
    <xf numFmtId="4" fontId="86" fillId="36" borderId="11" xfId="0" applyNumberFormat="1" applyFont="1" applyFill="1" applyBorder="1" applyAlignment="1" applyProtection="1">
      <alignment horizontal="center" vertical="center"/>
      <protection/>
    </xf>
    <xf numFmtId="1" fontId="97" fillId="0" borderId="57" xfId="0" applyNumberFormat="1" applyFont="1" applyBorder="1" applyAlignment="1" applyProtection="1">
      <alignment horizontal="center" vertical="center"/>
      <protection/>
    </xf>
    <xf numFmtId="2" fontId="97" fillId="0" borderId="46" xfId="0" applyNumberFormat="1" applyFont="1" applyBorder="1" applyAlignment="1" applyProtection="1">
      <alignment horizontal="center" vertical="center"/>
      <protection/>
    </xf>
    <xf numFmtId="0" fontId="105" fillId="34" borderId="0" xfId="0" applyFont="1" applyFill="1" applyAlignment="1" applyProtection="1">
      <alignment horizontal="right" vertical="center" indent="1"/>
      <protection/>
    </xf>
    <xf numFmtId="0" fontId="0" fillId="0" borderId="0" xfId="0" applyAlignment="1" applyProtection="1">
      <alignment horizontal="right" vertical="center" indent="1"/>
      <protection/>
    </xf>
    <xf numFmtId="0" fontId="90" fillId="37" borderId="17" xfId="0" applyFont="1" applyFill="1" applyBorder="1" applyAlignment="1" applyProtection="1">
      <alignment horizontal="center" vertical="center"/>
      <protection/>
    </xf>
    <xf numFmtId="0" fontId="90" fillId="37" borderId="40" xfId="0" applyFont="1" applyFill="1" applyBorder="1" applyAlignment="1" applyProtection="1">
      <alignment horizontal="center" vertical="center"/>
      <protection/>
    </xf>
    <xf numFmtId="0" fontId="90" fillId="37" borderId="49" xfId="0" applyFont="1" applyFill="1" applyBorder="1" applyAlignment="1" applyProtection="1">
      <alignment horizontal="center" vertical="center"/>
      <protection/>
    </xf>
    <xf numFmtId="0" fontId="90" fillId="37" borderId="18" xfId="0" applyFont="1" applyFill="1" applyBorder="1" applyAlignment="1" applyProtection="1">
      <alignment horizontal="center" vertical="center"/>
      <protection/>
    </xf>
    <xf numFmtId="0" fontId="90" fillId="37" borderId="0" xfId="0" applyFont="1" applyFill="1" applyBorder="1" applyAlignment="1" applyProtection="1">
      <alignment horizontal="center" vertical="center"/>
      <protection/>
    </xf>
    <xf numFmtId="0" fontId="90" fillId="37" borderId="61" xfId="0" applyFont="1" applyFill="1" applyBorder="1" applyAlignment="1" applyProtection="1">
      <alignment horizontal="center" vertical="center"/>
      <protection/>
    </xf>
    <xf numFmtId="0" fontId="90" fillId="37" borderId="19" xfId="0" applyFont="1" applyFill="1" applyBorder="1" applyAlignment="1" applyProtection="1">
      <alignment horizontal="center" vertical="center"/>
      <protection/>
    </xf>
    <xf numFmtId="0" fontId="90" fillId="37" borderId="62" xfId="0" applyFont="1" applyFill="1" applyBorder="1" applyAlignment="1" applyProtection="1">
      <alignment horizontal="center" vertical="center"/>
      <protection/>
    </xf>
    <xf numFmtId="0" fontId="90" fillId="37" borderId="76" xfId="0" applyFont="1" applyFill="1" applyBorder="1" applyAlignment="1" applyProtection="1">
      <alignment horizontal="center" vertical="center"/>
      <protection/>
    </xf>
    <xf numFmtId="0" fontId="97" fillId="0" borderId="65" xfId="0" applyFont="1" applyBorder="1" applyAlignment="1" applyProtection="1">
      <alignment horizontal="left" indent="1"/>
      <protection/>
    </xf>
    <xf numFmtId="0" fontId="97" fillId="0" borderId="74" xfId="0" applyFont="1" applyBorder="1" applyAlignment="1" applyProtection="1">
      <alignment horizontal="left" indent="1"/>
      <protection/>
    </xf>
    <xf numFmtId="0" fontId="97" fillId="0" borderId="71" xfId="0" applyFont="1" applyBorder="1" applyAlignment="1" applyProtection="1">
      <alignment horizontal="left" indent="1"/>
      <protection/>
    </xf>
    <xf numFmtId="0" fontId="0" fillId="0" borderId="35" xfId="0" applyBorder="1" applyAlignment="1" applyProtection="1">
      <alignment horizontal="left" indent="1"/>
      <protection/>
    </xf>
    <xf numFmtId="0" fontId="0" fillId="0" borderId="75" xfId="0" applyBorder="1" applyAlignment="1" applyProtection="1">
      <alignment horizontal="left" indent="1"/>
      <protection/>
    </xf>
    <xf numFmtId="0" fontId="0" fillId="0" borderId="72" xfId="0" applyBorder="1" applyAlignment="1" applyProtection="1">
      <alignment horizontal="left" indent="1"/>
      <protection/>
    </xf>
    <xf numFmtId="0" fontId="109" fillId="0" borderId="0" xfId="0" applyFont="1" applyAlignment="1" applyProtection="1">
      <alignment horizontal="left" indent="1"/>
      <protection/>
    </xf>
    <xf numFmtId="0" fontId="85" fillId="0" borderId="0" xfId="0" applyFont="1" applyAlignment="1" applyProtection="1">
      <alignment horizontal="left" indent="1"/>
      <protection/>
    </xf>
    <xf numFmtId="0" fontId="97" fillId="0" borderId="17" xfId="0" applyFont="1" applyBorder="1" applyAlignment="1" applyProtection="1">
      <alignment horizontal="center" vertical="center" wrapText="1"/>
      <protection/>
    </xf>
    <xf numFmtId="0" fontId="0" fillId="0" borderId="49"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76" xfId="0" applyBorder="1" applyAlignment="1" applyProtection="1">
      <alignment vertical="center" wrapText="1"/>
      <protection/>
    </xf>
    <xf numFmtId="0" fontId="0" fillId="0" borderId="17" xfId="0" applyBorder="1" applyAlignment="1" applyProtection="1">
      <alignment horizontal="center"/>
      <protection/>
    </xf>
    <xf numFmtId="0" fontId="0" fillId="0" borderId="49" xfId="0" applyBorder="1" applyAlignment="1" applyProtection="1">
      <alignment/>
      <protection/>
    </xf>
    <xf numFmtId="0" fontId="0" fillId="0" borderId="19" xfId="0" applyBorder="1" applyAlignment="1" applyProtection="1">
      <alignment/>
      <protection/>
    </xf>
    <xf numFmtId="0" fontId="0" fillId="0" borderId="76" xfId="0" applyBorder="1" applyAlignment="1" applyProtection="1">
      <alignment/>
      <protection/>
    </xf>
    <xf numFmtId="1" fontId="97" fillId="36" borderId="18" xfId="0" applyNumberFormat="1" applyFont="1" applyFill="1" applyBorder="1" applyAlignment="1" applyProtection="1">
      <alignment horizontal="center" vertical="center"/>
      <protection/>
    </xf>
    <xf numFmtId="0" fontId="0" fillId="0" borderId="61" xfId="0" applyBorder="1" applyAlignment="1" applyProtection="1">
      <alignment/>
      <protection/>
    </xf>
    <xf numFmtId="0" fontId="0" fillId="0" borderId="18" xfId="0" applyBorder="1" applyAlignment="1" applyProtection="1">
      <alignment/>
      <protection/>
    </xf>
    <xf numFmtId="0" fontId="109" fillId="0" borderId="0" xfId="0" applyFont="1" applyAlignment="1" applyProtection="1">
      <alignment horizontal="left" wrapText="1" indent="1"/>
      <protection/>
    </xf>
    <xf numFmtId="0" fontId="0" fillId="0" borderId="0" xfId="0" applyAlignment="1" applyProtection="1">
      <alignment horizontal="left" wrapText="1" indent="1"/>
      <protection/>
    </xf>
    <xf numFmtId="0" fontId="97" fillId="0" borderId="108" xfId="0" applyFont="1" applyBorder="1" applyAlignment="1" applyProtection="1">
      <alignment horizontal="left" vertical="center" wrapText="1" indent="1"/>
      <protection/>
    </xf>
    <xf numFmtId="0" fontId="0" fillId="0" borderId="101" xfId="0" applyBorder="1" applyAlignment="1" applyProtection="1">
      <alignment horizontal="left" vertical="center" wrapText="1" indent="1"/>
      <protection/>
    </xf>
    <xf numFmtId="0" fontId="97" fillId="0" borderId="109" xfId="0" applyFont="1" applyBorder="1" applyAlignment="1" applyProtection="1">
      <alignment horizontal="left" vertical="center" wrapText="1" indent="1"/>
      <protection/>
    </xf>
    <xf numFmtId="0" fontId="0" fillId="0" borderId="103" xfId="0" applyBorder="1" applyAlignment="1" applyProtection="1">
      <alignment horizontal="left" vertical="center" wrapText="1" indent="1"/>
      <protection/>
    </xf>
    <xf numFmtId="0" fontId="97" fillId="0" borderId="49" xfId="0" applyFont="1" applyBorder="1" applyAlignment="1" applyProtection="1">
      <alignment horizontal="center" vertical="center"/>
      <protection/>
    </xf>
    <xf numFmtId="0" fontId="110" fillId="34" borderId="0" xfId="0" applyFont="1" applyFill="1" applyAlignment="1" applyProtection="1">
      <alignment horizontal="left" wrapText="1" indent="1"/>
      <protection/>
    </xf>
    <xf numFmtId="0" fontId="87" fillId="34" borderId="0" xfId="0" applyFont="1" applyFill="1" applyAlignment="1" applyProtection="1">
      <alignment horizontal="left" wrapText="1" indent="1"/>
      <protection/>
    </xf>
    <xf numFmtId="0" fontId="97" fillId="0" borderId="51" xfId="0" applyFont="1" applyBorder="1" applyAlignment="1" applyProtection="1">
      <alignment horizontal="left" indent="1"/>
      <protection/>
    </xf>
    <xf numFmtId="0" fontId="97" fillId="0" borderId="73" xfId="0" applyFont="1" applyBorder="1" applyAlignment="1" applyProtection="1">
      <alignment horizontal="left" indent="1"/>
      <protection/>
    </xf>
    <xf numFmtId="0" fontId="97" fillId="0" borderId="70" xfId="0" applyFont="1" applyBorder="1" applyAlignment="1" applyProtection="1">
      <alignment horizontal="left" indent="1"/>
      <protection/>
    </xf>
    <xf numFmtId="0" fontId="97" fillId="0" borderId="110" xfId="0" applyFont="1" applyBorder="1" applyAlignment="1" applyProtection="1">
      <alignment horizontal="left" vertical="center" indent="1"/>
      <protection/>
    </xf>
    <xf numFmtId="0" fontId="97" fillId="0" borderId="98" xfId="0" applyFont="1" applyBorder="1" applyAlignment="1" applyProtection="1">
      <alignment horizontal="left" indent="1"/>
      <protection/>
    </xf>
    <xf numFmtId="0" fontId="0" fillId="0" borderId="98" xfId="0" applyBorder="1" applyAlignment="1" applyProtection="1">
      <alignment horizontal="left" indent="1"/>
      <protection/>
    </xf>
    <xf numFmtId="0" fontId="0" fillId="0" borderId="20" xfId="0" applyBorder="1" applyAlignment="1" applyProtection="1">
      <alignment horizontal="left" indent="1"/>
      <protection/>
    </xf>
    <xf numFmtId="0" fontId="0" fillId="0" borderId="51" xfId="0" applyBorder="1" applyAlignment="1" applyProtection="1">
      <alignment horizontal="left" indent="1"/>
      <protection/>
    </xf>
    <xf numFmtId="0" fontId="0" fillId="0" borderId="73" xfId="0" applyBorder="1" applyAlignment="1" applyProtection="1">
      <alignment horizontal="left" indent="1"/>
      <protection/>
    </xf>
    <xf numFmtId="0" fontId="0" fillId="0" borderId="70" xfId="0" applyBorder="1" applyAlignment="1" applyProtection="1">
      <alignment horizontal="left" indent="1"/>
      <protection/>
    </xf>
    <xf numFmtId="0" fontId="97" fillId="0" borderId="17" xfId="0" applyFont="1" applyBorder="1" applyAlignment="1" applyProtection="1">
      <alignment horizontal="left" vertical="center" wrapText="1" indent="1"/>
      <protection/>
    </xf>
    <xf numFmtId="0" fontId="97" fillId="0" borderId="111" xfId="0" applyFont="1" applyBorder="1" applyAlignment="1" applyProtection="1">
      <alignment horizontal="left" vertical="center" wrapText="1" indent="1"/>
      <protection/>
    </xf>
    <xf numFmtId="0" fontId="97" fillId="0" borderId="19" xfId="0" applyFont="1" applyBorder="1" applyAlignment="1" applyProtection="1">
      <alignment horizontal="left" vertical="center" wrapText="1" indent="1"/>
      <protection/>
    </xf>
    <xf numFmtId="0" fontId="97" fillId="0" borderId="112" xfId="0" applyFont="1" applyBorder="1" applyAlignment="1" applyProtection="1">
      <alignment horizontal="left" vertical="center" wrapText="1" indent="1"/>
      <protection/>
    </xf>
    <xf numFmtId="0" fontId="97" fillId="0" borderId="14" xfId="0" applyFont="1" applyBorder="1" applyAlignment="1" applyProtection="1">
      <alignment horizontal="center" vertical="center"/>
      <protection/>
    </xf>
    <xf numFmtId="0" fontId="97" fillId="0" borderId="26" xfId="0" applyFont="1" applyBorder="1" applyAlignment="1" applyProtection="1">
      <alignment horizontal="center" vertical="center"/>
      <protection/>
    </xf>
    <xf numFmtId="0" fontId="97" fillId="0" borderId="27" xfId="0" applyFont="1" applyBorder="1" applyAlignment="1" applyProtection="1">
      <alignment horizontal="center" vertical="center"/>
      <protection/>
    </xf>
    <xf numFmtId="0" fontId="97" fillId="0" borderId="28" xfId="0" applyFont="1" applyBorder="1" applyAlignment="1" applyProtection="1">
      <alignment horizontal="center" vertical="center"/>
      <protection/>
    </xf>
    <xf numFmtId="0" fontId="97" fillId="0" borderId="37" xfId="0" applyFont="1" applyBorder="1" applyAlignment="1" applyProtection="1">
      <alignment horizontal="center" vertical="center" wrapText="1"/>
      <protection/>
    </xf>
    <xf numFmtId="0" fontId="92" fillId="0" borderId="38" xfId="0" applyFont="1" applyBorder="1" applyAlignment="1" applyProtection="1">
      <alignment vertical="center"/>
      <protection/>
    </xf>
    <xf numFmtId="0" fontId="92" fillId="0" borderId="39" xfId="0" applyFont="1" applyBorder="1" applyAlignment="1" applyProtection="1">
      <alignment vertical="center"/>
      <protection/>
    </xf>
    <xf numFmtId="0" fontId="97" fillId="36" borderId="18" xfId="0" applyFont="1" applyFill="1" applyBorder="1" applyAlignment="1" applyProtection="1">
      <alignment horizontal="center" vertical="center" wrapText="1"/>
      <protection/>
    </xf>
    <xf numFmtId="0" fontId="92" fillId="36" borderId="0" xfId="0" applyFont="1" applyFill="1" applyBorder="1" applyAlignment="1" applyProtection="1">
      <alignment vertical="center"/>
      <protection/>
    </xf>
    <xf numFmtId="0" fontId="111" fillId="0" borderId="73" xfId="0" applyFont="1" applyBorder="1" applyAlignment="1" applyProtection="1">
      <alignment horizontal="left" vertical="center" wrapText="1" indent="1"/>
      <protection/>
    </xf>
    <xf numFmtId="0" fontId="111" fillId="0" borderId="73" xfId="0" applyFont="1" applyBorder="1" applyAlignment="1" applyProtection="1">
      <alignment horizontal="left" vertical="center" indent="1"/>
      <protection/>
    </xf>
    <xf numFmtId="0" fontId="111" fillId="0" borderId="70" xfId="0" applyFont="1" applyBorder="1" applyAlignment="1" applyProtection="1">
      <alignment horizontal="left" vertical="center" indent="1"/>
      <protection/>
    </xf>
    <xf numFmtId="0" fontId="111" fillId="0" borderId="74" xfId="0" applyFont="1" applyBorder="1" applyAlignment="1" applyProtection="1">
      <alignment horizontal="left" vertical="center" indent="1"/>
      <protection/>
    </xf>
    <xf numFmtId="0" fontId="111" fillId="0" borderId="71" xfId="0" applyFont="1" applyBorder="1" applyAlignment="1" applyProtection="1">
      <alignment horizontal="left" vertical="center" indent="1"/>
      <protection/>
    </xf>
    <xf numFmtId="4" fontId="112" fillId="35" borderId="29" xfId="0" applyNumberFormat="1" applyFont="1" applyFill="1" applyBorder="1" applyAlignment="1" applyProtection="1">
      <alignment horizontal="center" vertical="center"/>
      <protection/>
    </xf>
    <xf numFmtId="4" fontId="112" fillId="35" borderId="16" xfId="0" applyNumberFormat="1" applyFont="1" applyFill="1" applyBorder="1" applyAlignment="1" applyProtection="1">
      <alignment horizontal="center" vertical="center"/>
      <protection/>
    </xf>
    <xf numFmtId="1" fontId="112" fillId="35" borderId="13" xfId="0" applyNumberFormat="1" applyFont="1" applyFill="1" applyBorder="1" applyAlignment="1" applyProtection="1">
      <alignment horizontal="center" vertical="center"/>
      <protection/>
    </xf>
    <xf numFmtId="1" fontId="96" fillId="35" borderId="57" xfId="0" applyNumberFormat="1" applyFont="1" applyFill="1" applyBorder="1" applyAlignment="1" applyProtection="1">
      <alignment horizontal="center" vertical="center"/>
      <protection/>
    </xf>
    <xf numFmtId="2" fontId="112" fillId="35" borderId="26" xfId="0" applyNumberFormat="1" applyFont="1" applyFill="1" applyBorder="1" applyAlignment="1" applyProtection="1">
      <alignment horizontal="right" vertical="center" indent="1"/>
      <protection/>
    </xf>
    <xf numFmtId="2" fontId="96" fillId="35" borderId="46" xfId="0" applyNumberFormat="1" applyFont="1" applyFill="1" applyBorder="1" applyAlignment="1" applyProtection="1">
      <alignment horizontal="right" vertical="center" indent="1"/>
      <protection/>
    </xf>
    <xf numFmtId="4" fontId="112" fillId="37" borderId="29" xfId="0" applyNumberFormat="1" applyFont="1" applyFill="1" applyBorder="1" applyAlignment="1" applyProtection="1">
      <alignment horizontal="center" vertical="center"/>
      <protection locked="0"/>
    </xf>
    <xf numFmtId="4" fontId="112" fillId="37" borderId="16" xfId="0" applyNumberFormat="1" applyFont="1" applyFill="1" applyBorder="1" applyAlignment="1" applyProtection="1">
      <alignment horizontal="center" vertical="center"/>
      <protection locked="0"/>
    </xf>
    <xf numFmtId="1" fontId="112" fillId="37" borderId="13" xfId="0" applyNumberFormat="1" applyFont="1" applyFill="1" applyBorder="1" applyAlignment="1" applyProtection="1">
      <alignment horizontal="center" vertical="center"/>
      <protection locked="0"/>
    </xf>
    <xf numFmtId="1" fontId="96" fillId="37" borderId="57" xfId="0" applyNumberFormat="1" applyFont="1" applyFill="1" applyBorder="1" applyAlignment="1" applyProtection="1">
      <alignment horizontal="center" vertical="center"/>
      <protection locked="0"/>
    </xf>
    <xf numFmtId="2" fontId="112" fillId="0" borderId="26" xfId="0" applyNumberFormat="1" applyFont="1" applyBorder="1" applyAlignment="1" applyProtection="1">
      <alignment horizontal="right" vertical="center" indent="1"/>
      <protection/>
    </xf>
    <xf numFmtId="2" fontId="96" fillId="0" borderId="46" xfId="0" applyNumberFormat="1" applyFont="1" applyBorder="1" applyAlignment="1" applyProtection="1">
      <alignment horizontal="right" vertical="center" indent="1"/>
      <protection/>
    </xf>
    <xf numFmtId="0" fontId="91" fillId="0" borderId="75" xfId="0" applyFont="1" applyBorder="1" applyAlignment="1" applyProtection="1">
      <alignment horizontal="left" vertical="center" indent="1"/>
      <protection/>
    </xf>
    <xf numFmtId="0" fontId="89" fillId="0" borderId="75" xfId="0" applyFont="1" applyBorder="1" applyAlignment="1" applyProtection="1">
      <alignment horizontal="left" vertical="center" indent="1"/>
      <protection/>
    </xf>
    <xf numFmtId="0" fontId="89" fillId="0" borderId="72" xfId="0" applyFont="1" applyBorder="1" applyAlignment="1" applyProtection="1">
      <alignment horizontal="left" vertical="center" indent="1"/>
      <protection/>
    </xf>
    <xf numFmtId="0" fontId="106" fillId="34" borderId="0" xfId="0" applyFont="1" applyFill="1" applyAlignment="1" applyProtection="1">
      <alignment horizontal="right" vertical="center" indent="1"/>
      <protection/>
    </xf>
    <xf numFmtId="0" fontId="91" fillId="0" borderId="17" xfId="0" applyFont="1" applyBorder="1" applyAlignment="1" applyProtection="1">
      <alignment horizontal="center" vertical="center"/>
      <protection/>
    </xf>
    <xf numFmtId="0" fontId="89" fillId="0" borderId="40" xfId="0" applyFont="1" applyBorder="1" applyAlignment="1" applyProtection="1">
      <alignment vertical="center"/>
      <protection/>
    </xf>
    <xf numFmtId="0" fontId="89" fillId="0" borderId="49" xfId="0" applyFont="1" applyBorder="1" applyAlignment="1" applyProtection="1">
      <alignment vertical="center"/>
      <protection/>
    </xf>
    <xf numFmtId="0" fontId="89" fillId="0" borderId="18" xfId="0" applyFont="1" applyBorder="1" applyAlignment="1" applyProtection="1">
      <alignment vertical="center"/>
      <protection/>
    </xf>
    <xf numFmtId="0" fontId="89" fillId="0" borderId="0" xfId="0" applyFont="1" applyAlignment="1" applyProtection="1">
      <alignment vertical="center"/>
      <protection/>
    </xf>
    <xf numFmtId="0" fontId="89" fillId="0" borderId="61" xfId="0" applyFont="1" applyBorder="1" applyAlignment="1" applyProtection="1">
      <alignment vertical="center"/>
      <protection/>
    </xf>
    <xf numFmtId="0" fontId="111" fillId="0" borderId="18" xfId="0" applyFont="1" applyBorder="1" applyAlignment="1" applyProtection="1">
      <alignment horizontal="left" wrapText="1" indent="1"/>
      <protection/>
    </xf>
    <xf numFmtId="0" fontId="113" fillId="0" borderId="0" xfId="0" applyFont="1" applyBorder="1" applyAlignment="1" applyProtection="1">
      <alignment horizontal="left" wrapText="1" indent="1"/>
      <protection/>
    </xf>
    <xf numFmtId="0" fontId="113" fillId="0" borderId="61" xfId="0" applyFont="1" applyBorder="1" applyAlignment="1" applyProtection="1">
      <alignment horizontal="left" wrapText="1" indent="1"/>
      <protection/>
    </xf>
    <xf numFmtId="0" fontId="113" fillId="0" borderId="18" xfId="0" applyFont="1" applyBorder="1" applyAlignment="1" applyProtection="1">
      <alignment horizontal="left" wrapText="1" indent="1"/>
      <protection/>
    </xf>
    <xf numFmtId="0" fontId="91" fillId="0" borderId="16" xfId="0" applyFont="1" applyBorder="1" applyAlignment="1" applyProtection="1">
      <alignment horizontal="center" vertical="top"/>
      <protection/>
    </xf>
    <xf numFmtId="0" fontId="89" fillId="0" borderId="16" xfId="0" applyFont="1" applyBorder="1" applyAlignment="1" applyProtection="1">
      <alignment horizontal="center" vertical="top"/>
      <protection/>
    </xf>
    <xf numFmtId="0" fontId="91" fillId="0" borderId="16" xfId="0" applyFont="1" applyBorder="1" applyAlignment="1" applyProtection="1">
      <alignment horizontal="center" vertical="top" wrapText="1"/>
      <protection/>
    </xf>
    <xf numFmtId="0" fontId="102" fillId="34" borderId="16" xfId="0" applyFont="1" applyFill="1" applyBorder="1" applyAlignment="1" applyProtection="1">
      <alignment horizontal="center" vertical="center" wrapText="1"/>
      <protection/>
    </xf>
    <xf numFmtId="0" fontId="91" fillId="0" borderId="57" xfId="0" applyFont="1" applyBorder="1" applyAlignment="1" applyProtection="1">
      <alignment horizontal="center" wrapText="1"/>
      <protection/>
    </xf>
    <xf numFmtId="0" fontId="89" fillId="0" borderId="46" xfId="0" applyFont="1" applyBorder="1" applyAlignment="1" applyProtection="1">
      <alignment horizontal="center" wrapText="1"/>
      <protection/>
    </xf>
    <xf numFmtId="0" fontId="89" fillId="0" borderId="57" xfId="0" applyFont="1" applyBorder="1" applyAlignment="1" applyProtection="1">
      <alignment horizontal="center" wrapText="1"/>
      <protection/>
    </xf>
    <xf numFmtId="0" fontId="91" fillId="36" borderId="16" xfId="0" applyFont="1" applyFill="1" applyBorder="1" applyAlignment="1" applyProtection="1">
      <alignment horizontal="center" wrapText="1"/>
      <protection/>
    </xf>
    <xf numFmtId="0" fontId="91" fillId="0" borderId="57" xfId="0" applyFont="1" applyBorder="1" applyAlignment="1" applyProtection="1">
      <alignment horizontal="center" vertical="center" wrapText="1"/>
      <protection/>
    </xf>
    <xf numFmtId="0" fontId="91" fillId="0" borderId="46" xfId="0" applyFont="1" applyBorder="1" applyAlignment="1" applyProtection="1">
      <alignment horizontal="center" vertical="center" wrapText="1"/>
      <protection/>
    </xf>
    <xf numFmtId="0" fontId="114" fillId="0" borderId="0" xfId="0" applyFont="1" applyAlignment="1" applyProtection="1">
      <alignment horizontal="left" indent="1"/>
      <protection/>
    </xf>
    <xf numFmtId="0" fontId="0" fillId="0" borderId="0" xfId="0" applyAlignment="1" applyProtection="1">
      <alignment horizontal="left" indent="1"/>
      <protection/>
    </xf>
    <xf numFmtId="0" fontId="115" fillId="34" borderId="0" xfId="0" applyFont="1" applyFill="1" applyAlignment="1" applyProtection="1">
      <alignment horizontal="left" wrapText="1" indent="3"/>
      <protection/>
    </xf>
    <xf numFmtId="0" fontId="111" fillId="0" borderId="40" xfId="0" applyFont="1" applyBorder="1" applyAlignment="1" applyProtection="1">
      <alignment horizontal="left" vertical="center" wrapText="1" indent="1"/>
      <protection/>
    </xf>
    <xf numFmtId="0" fontId="111" fillId="0" borderId="49" xfId="0" applyFont="1" applyBorder="1" applyAlignment="1" applyProtection="1">
      <alignment horizontal="left" vertical="center" wrapText="1" indent="1"/>
      <protection/>
    </xf>
    <xf numFmtId="0" fontId="111" fillId="0" borderId="0" xfId="0" applyFont="1" applyBorder="1" applyAlignment="1" applyProtection="1">
      <alignment horizontal="left" vertical="center" wrapText="1" indent="1"/>
      <protection/>
    </xf>
    <xf numFmtId="0" fontId="111" fillId="0" borderId="61" xfId="0" applyFont="1" applyBorder="1" applyAlignment="1" applyProtection="1">
      <alignment horizontal="left" vertical="center" wrapText="1" indent="1"/>
      <protection/>
    </xf>
    <xf numFmtId="0" fontId="111" fillId="0" borderId="105" xfId="0" applyFont="1" applyBorder="1" applyAlignment="1" applyProtection="1">
      <alignment horizontal="left" vertical="center" wrapText="1" indent="1"/>
      <protection/>
    </xf>
    <xf numFmtId="0" fontId="111" fillId="0" borderId="113" xfId="0" applyFont="1" applyBorder="1" applyAlignment="1" applyProtection="1">
      <alignment horizontal="left" vertical="center" wrapText="1" indent="1"/>
      <protection/>
    </xf>
    <xf numFmtId="0" fontId="111" fillId="0" borderId="70" xfId="0" applyFont="1" applyBorder="1" applyAlignment="1" applyProtection="1">
      <alignment horizontal="left" vertical="center" wrapText="1" indent="1"/>
      <protection/>
    </xf>
    <xf numFmtId="0" fontId="111" fillId="0" borderId="74" xfId="0" applyFont="1" applyBorder="1" applyAlignment="1" applyProtection="1">
      <alignment horizontal="left" vertical="center" wrapText="1" indent="1"/>
      <protection/>
    </xf>
    <xf numFmtId="0" fontId="111" fillId="0" borderId="71" xfId="0" applyFont="1" applyBorder="1" applyAlignment="1" applyProtection="1">
      <alignment horizontal="left" vertical="center" wrapText="1" indent="1"/>
      <protection/>
    </xf>
    <xf numFmtId="0" fontId="91" fillId="0" borderId="18" xfId="0" applyFont="1" applyBorder="1" applyAlignment="1" applyProtection="1">
      <alignment horizontal="center"/>
      <protection/>
    </xf>
    <xf numFmtId="0" fontId="91" fillId="0" borderId="61" xfId="0" applyFont="1" applyBorder="1" applyAlignment="1" applyProtection="1">
      <alignment horizontal="center"/>
      <protection/>
    </xf>
    <xf numFmtId="0" fontId="92" fillId="0" borderId="19" xfId="0" applyFont="1" applyBorder="1" applyAlignment="1" applyProtection="1">
      <alignment/>
      <protection/>
    </xf>
    <xf numFmtId="0" fontId="92" fillId="0" borderId="76" xfId="0" applyFont="1" applyBorder="1" applyAlignment="1" applyProtection="1">
      <alignment/>
      <protection/>
    </xf>
    <xf numFmtId="0" fontId="91" fillId="0" borderId="0" xfId="0" applyFont="1" applyBorder="1" applyAlignment="1" applyProtection="1">
      <alignment horizontal="left" vertical="center" indent="1"/>
      <protection/>
    </xf>
    <xf numFmtId="0" fontId="91" fillId="0" borderId="61" xfId="0" applyFont="1" applyBorder="1" applyAlignment="1" applyProtection="1">
      <alignment horizontal="left" vertical="center" indent="1"/>
      <protection/>
    </xf>
    <xf numFmtId="4" fontId="0" fillId="38" borderId="35" xfId="0" applyNumberFormat="1" applyFont="1" applyFill="1" applyBorder="1" applyAlignment="1">
      <alignment horizontal="center"/>
    </xf>
    <xf numFmtId="0" fontId="0" fillId="38" borderId="75" xfId="0" applyFill="1" applyBorder="1" applyAlignment="1">
      <alignment horizontal="center"/>
    </xf>
    <xf numFmtId="0" fontId="0" fillId="38" borderId="66" xfId="0" applyFill="1" applyBorder="1" applyAlignment="1">
      <alignment horizontal="center"/>
    </xf>
    <xf numFmtId="4" fontId="0" fillId="30" borderId="35" xfId="0" applyNumberFormat="1" applyFont="1" applyFill="1" applyBorder="1" applyAlignment="1">
      <alignment horizontal="center"/>
    </xf>
    <xf numFmtId="0" fontId="0" fillId="30" borderId="75" xfId="0" applyFill="1" applyBorder="1" applyAlignment="1">
      <alignment horizontal="center"/>
    </xf>
    <xf numFmtId="0" fontId="0" fillId="30" borderId="66" xfId="0" applyFill="1" applyBorder="1" applyAlignment="1">
      <alignment horizontal="center"/>
    </xf>
    <xf numFmtId="4" fontId="0" fillId="36" borderId="40" xfId="0" applyNumberFormat="1" applyFont="1" applyFill="1" applyBorder="1" applyAlignment="1">
      <alignment horizontal="right" vertical="center" indent="1"/>
    </xf>
    <xf numFmtId="0" fontId="0" fillId="36" borderId="40" xfId="0" applyFont="1" applyFill="1" applyBorder="1" applyAlignment="1">
      <alignment horizontal="right" vertical="center" indent="1"/>
    </xf>
    <xf numFmtId="0" fontId="0" fillId="36" borderId="49" xfId="0" applyFont="1" applyFill="1" applyBorder="1" applyAlignment="1">
      <alignment horizontal="right" vertical="center" indent="1"/>
    </xf>
    <xf numFmtId="0" fontId="0" fillId="36" borderId="62" xfId="0" applyFont="1" applyFill="1" applyBorder="1" applyAlignment="1">
      <alignment horizontal="right" vertical="center" indent="1"/>
    </xf>
    <xf numFmtId="0" fontId="0" fillId="36" borderId="76" xfId="0" applyFont="1" applyFill="1" applyBorder="1" applyAlignment="1">
      <alignment horizontal="right" vertical="center" indent="1"/>
    </xf>
    <xf numFmtId="0" fontId="91" fillId="0" borderId="17" xfId="0" applyFont="1" applyBorder="1" applyAlignment="1">
      <alignment horizontal="left" vertical="center" indent="1"/>
    </xf>
    <xf numFmtId="0" fontId="91" fillId="0" borderId="40" xfId="0" applyFont="1" applyBorder="1" applyAlignment="1">
      <alignment horizontal="left" vertical="center" indent="1"/>
    </xf>
    <xf numFmtId="0" fontId="91" fillId="0" borderId="19" xfId="0" applyFont="1" applyBorder="1" applyAlignment="1">
      <alignment horizontal="left" vertical="center" indent="1"/>
    </xf>
    <xf numFmtId="0" fontId="91" fillId="0" borderId="62" xfId="0" applyFont="1" applyBorder="1" applyAlignment="1">
      <alignment horizontal="left" vertical="center" indent="1"/>
    </xf>
    <xf numFmtId="49" fontId="91" fillId="0" borderId="17" xfId="0" applyNumberFormat="1" applyFont="1" applyBorder="1" applyAlignment="1">
      <alignment horizontal="left" vertical="center" indent="1"/>
    </xf>
    <xf numFmtId="49" fontId="13" fillId="0" borderId="40" xfId="0" applyNumberFormat="1" applyFont="1" applyFill="1" applyBorder="1" applyAlignment="1">
      <alignment horizontal="left" vertical="center" indent="1"/>
    </xf>
    <xf numFmtId="0" fontId="0" fillId="0" borderId="62" xfId="0" applyBorder="1" applyAlignment="1">
      <alignment horizontal="left" vertical="center" indent="1"/>
    </xf>
    <xf numFmtId="0" fontId="90" fillId="0" borderId="40" xfId="0" applyFont="1" applyBorder="1" applyAlignment="1">
      <alignment horizontal="left" vertical="center" indent="1"/>
    </xf>
    <xf numFmtId="0" fontId="90" fillId="0" borderId="49" xfId="0" applyFont="1" applyBorder="1" applyAlignment="1">
      <alignment horizontal="left" vertical="center" indent="1"/>
    </xf>
    <xf numFmtId="0" fontId="90" fillId="0" borderId="62" xfId="0" applyFont="1" applyBorder="1" applyAlignment="1">
      <alignment horizontal="left" vertical="center" indent="1"/>
    </xf>
    <xf numFmtId="0" fontId="90" fillId="0" borderId="76" xfId="0" applyFont="1" applyBorder="1" applyAlignment="1">
      <alignment horizontal="left" vertical="center" indent="1"/>
    </xf>
    <xf numFmtId="1" fontId="5" fillId="36" borderId="12" xfId="0" applyNumberFormat="1" applyFont="1" applyFill="1" applyBorder="1" applyAlignment="1">
      <alignment horizontal="center"/>
    </xf>
    <xf numFmtId="0" fontId="0" fillId="36" borderId="12" xfId="0" applyFont="1" applyFill="1" applyBorder="1" applyAlignment="1">
      <alignment horizontal="center"/>
    </xf>
    <xf numFmtId="1" fontId="5" fillId="0" borderId="54" xfId="0" applyNumberFormat="1" applyFont="1" applyFill="1" applyBorder="1" applyAlignment="1">
      <alignment horizontal="center"/>
    </xf>
    <xf numFmtId="0" fontId="0" fillId="0" borderId="114" xfId="0" applyFont="1" applyBorder="1" applyAlignment="1">
      <alignment horizontal="center"/>
    </xf>
    <xf numFmtId="1" fontId="5" fillId="0" borderId="10" xfId="0" applyNumberFormat="1" applyFont="1" applyFill="1" applyBorder="1" applyAlignment="1">
      <alignment horizontal="center"/>
    </xf>
    <xf numFmtId="0" fontId="0" fillId="0" borderId="10" xfId="0" applyFont="1" applyBorder="1" applyAlignment="1">
      <alignment horizontal="center"/>
    </xf>
    <xf numFmtId="0" fontId="86" fillId="33" borderId="68" xfId="0" applyFont="1" applyFill="1" applyBorder="1" applyAlignment="1">
      <alignment horizontal="left" vertical="center" wrapText="1"/>
    </xf>
    <xf numFmtId="0" fontId="0" fillId="0" borderId="112" xfId="0" applyBorder="1" applyAlignment="1">
      <alignment/>
    </xf>
    <xf numFmtId="4" fontId="86" fillId="33" borderId="15" xfId="0" applyNumberFormat="1" applyFont="1" applyFill="1" applyBorder="1" applyAlignment="1">
      <alignment horizontal="center" vertical="center" wrapText="1"/>
    </xf>
    <xf numFmtId="0" fontId="0" fillId="0" borderId="27" xfId="0" applyBorder="1" applyAlignment="1">
      <alignment/>
    </xf>
    <xf numFmtId="0" fontId="86" fillId="40" borderId="18" xfId="0" applyFont="1" applyFill="1" applyBorder="1" applyAlignment="1">
      <alignment horizontal="center" vertical="center"/>
    </xf>
    <xf numFmtId="0" fontId="0" fillId="40" borderId="0" xfId="0" applyFont="1" applyFill="1" applyAlignment="1">
      <alignment horizontal="center" vertical="center"/>
    </xf>
    <xf numFmtId="0" fontId="0" fillId="40" borderId="61" xfId="0" applyFont="1" applyFill="1" applyBorder="1" applyAlignment="1">
      <alignment horizontal="center" vertical="center"/>
    </xf>
    <xf numFmtId="1" fontId="86" fillId="33" borderId="48" xfId="0" applyNumberFormat="1" applyFont="1" applyFill="1" applyBorder="1" applyAlignment="1">
      <alignment horizontal="center" wrapText="1"/>
    </xf>
    <xf numFmtId="1" fontId="86" fillId="33" borderId="100" xfId="0" applyNumberFormat="1" applyFont="1" applyFill="1" applyBorder="1" applyAlignment="1">
      <alignment/>
    </xf>
    <xf numFmtId="1" fontId="86" fillId="33" borderId="115" xfId="0" applyNumberFormat="1" applyFont="1" applyFill="1" applyBorder="1" applyAlignment="1">
      <alignment horizontal="center" wrapText="1"/>
    </xf>
    <xf numFmtId="0" fontId="86" fillId="33" borderId="46" xfId="0" applyFont="1" applyFill="1" applyBorder="1" applyAlignment="1">
      <alignment horizontal="center"/>
    </xf>
    <xf numFmtId="1" fontId="86" fillId="33" borderId="57" xfId="0" applyNumberFormat="1" applyFont="1" applyFill="1" applyBorder="1" applyAlignment="1">
      <alignment horizontal="center" wrapText="1"/>
    </xf>
    <xf numFmtId="0" fontId="86" fillId="33" borderId="15" xfId="0" applyFont="1" applyFill="1" applyBorder="1" applyAlignment="1">
      <alignment/>
    </xf>
    <xf numFmtId="4" fontId="0" fillId="36" borderId="40" xfId="0" applyNumberFormat="1" applyFont="1" applyFill="1" applyBorder="1" applyAlignment="1">
      <alignment horizontal="right" vertical="center"/>
    </xf>
    <xf numFmtId="0" fontId="0" fillId="36" borderId="40" xfId="0" applyFont="1" applyFill="1" applyBorder="1" applyAlignment="1">
      <alignment/>
    </xf>
    <xf numFmtId="0" fontId="0" fillId="36" borderId="49" xfId="0" applyFont="1" applyFill="1" applyBorder="1" applyAlignment="1">
      <alignment/>
    </xf>
    <xf numFmtId="0" fontId="0" fillId="36" borderId="62" xfId="0" applyFont="1" applyFill="1" applyBorder="1" applyAlignment="1">
      <alignment/>
    </xf>
    <xf numFmtId="0" fontId="0" fillId="36" borderId="76" xfId="0" applyFont="1" applyFill="1" applyBorder="1" applyAlignment="1">
      <alignment/>
    </xf>
    <xf numFmtId="4" fontId="0" fillId="33" borderId="108" xfId="0" applyNumberFormat="1" applyFont="1" applyFill="1" applyBorder="1" applyAlignment="1">
      <alignment horizontal="right"/>
    </xf>
    <xf numFmtId="0" fontId="0" fillId="0" borderId="101" xfId="0" applyFont="1" applyBorder="1" applyAlignment="1">
      <alignment/>
    </xf>
    <xf numFmtId="0" fontId="0" fillId="0" borderId="102" xfId="0" applyFont="1" applyBorder="1" applyAlignment="1">
      <alignment/>
    </xf>
    <xf numFmtId="4" fontId="86" fillId="33" borderId="109" xfId="0" applyNumberFormat="1" applyFont="1" applyFill="1" applyBorder="1" applyAlignment="1">
      <alignment horizontal="center" vertical="center" wrapText="1"/>
    </xf>
    <xf numFmtId="0" fontId="0" fillId="0" borderId="103" xfId="0" applyFont="1" applyBorder="1" applyAlignment="1">
      <alignment vertical="center"/>
    </xf>
    <xf numFmtId="0" fontId="0" fillId="0" borderId="104"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61" xfId="0" applyFont="1" applyBorder="1" applyAlignment="1">
      <alignment vertical="center"/>
    </xf>
    <xf numFmtId="0" fontId="0" fillId="33" borderId="108" xfId="0" applyFont="1" applyFill="1" applyBorder="1" applyAlignment="1">
      <alignment/>
    </xf>
    <xf numFmtId="0" fontId="116" fillId="34" borderId="116" xfId="0" applyNumberFormat="1" applyFont="1" applyFill="1" applyBorder="1" applyAlignment="1">
      <alignment horizontal="center" vertical="center" wrapText="1"/>
    </xf>
    <xf numFmtId="0" fontId="117" fillId="34" borderId="40" xfId="0" applyNumberFormat="1" applyFont="1" applyFill="1" applyBorder="1" applyAlignment="1">
      <alignment horizontal="center" vertical="center" wrapText="1"/>
    </xf>
    <xf numFmtId="0" fontId="117" fillId="34" borderId="111" xfId="0" applyNumberFormat="1" applyFont="1" applyFill="1" applyBorder="1" applyAlignment="1">
      <alignment horizontal="center" vertical="center" wrapText="1"/>
    </xf>
    <xf numFmtId="0" fontId="117" fillId="34" borderId="63" xfId="0" applyNumberFormat="1" applyFont="1" applyFill="1" applyBorder="1" applyAlignment="1">
      <alignment horizontal="center" vertical="center" wrapText="1"/>
    </xf>
    <xf numFmtId="0" fontId="117" fillId="34" borderId="0" xfId="0" applyNumberFormat="1" applyFont="1" applyFill="1" applyAlignment="1">
      <alignment horizontal="center" vertical="center" wrapText="1"/>
    </xf>
    <xf numFmtId="0" fontId="117" fillId="34" borderId="68" xfId="0" applyNumberFormat="1" applyFont="1" applyFill="1" applyBorder="1" applyAlignment="1">
      <alignment horizontal="center" vertical="center" wrapText="1"/>
    </xf>
    <xf numFmtId="0" fontId="105" fillId="34" borderId="26" xfId="0" applyNumberFormat="1" applyFont="1" applyFill="1" applyBorder="1" applyAlignment="1">
      <alignment horizontal="center" vertical="center" wrapText="1"/>
    </xf>
    <xf numFmtId="0" fontId="118" fillId="34" borderId="46" xfId="0" applyNumberFormat="1" applyFont="1" applyFill="1" applyBorder="1" applyAlignment="1">
      <alignment horizontal="center" vertical="center" wrapText="1"/>
    </xf>
    <xf numFmtId="0" fontId="97" fillId="33" borderId="116" xfId="0" applyFont="1" applyFill="1" applyBorder="1" applyAlignment="1">
      <alignment horizontal="center" vertical="center" wrapText="1"/>
    </xf>
    <xf numFmtId="0" fontId="92" fillId="0" borderId="40" xfId="0" applyFont="1" applyBorder="1" applyAlignment="1">
      <alignment horizontal="center" vertical="center" wrapText="1"/>
    </xf>
    <xf numFmtId="0" fontId="92" fillId="0" borderId="63" xfId="0" applyFont="1" applyBorder="1" applyAlignment="1">
      <alignment horizontal="center" vertical="center" wrapText="1"/>
    </xf>
    <xf numFmtId="0" fontId="92" fillId="0" borderId="0" xfId="0" applyFont="1" applyBorder="1" applyAlignment="1">
      <alignment horizontal="center" vertical="center" wrapText="1"/>
    </xf>
    <xf numFmtId="0" fontId="92" fillId="33" borderId="40" xfId="0" applyFont="1" applyFill="1" applyBorder="1" applyAlignment="1">
      <alignment horizontal="center" wrapText="1"/>
    </xf>
    <xf numFmtId="0" fontId="92" fillId="33" borderId="111" xfId="0" applyFont="1" applyFill="1" applyBorder="1" applyAlignment="1">
      <alignment horizontal="center" wrapText="1"/>
    </xf>
    <xf numFmtId="0" fontId="92" fillId="0" borderId="63" xfId="0" applyFont="1" applyBorder="1" applyAlignment="1">
      <alignment horizontal="center" wrapText="1"/>
    </xf>
    <xf numFmtId="0" fontId="92" fillId="0" borderId="0" xfId="0" applyFont="1" applyAlignment="1">
      <alignment horizontal="center" wrapText="1"/>
    </xf>
    <xf numFmtId="0" fontId="92" fillId="0" borderId="68" xfId="0" applyFont="1" applyBorder="1" applyAlignment="1">
      <alignment horizontal="center" wrapText="1"/>
    </xf>
    <xf numFmtId="1" fontId="86" fillId="33" borderId="117" xfId="0" applyNumberFormat="1" applyFont="1" applyFill="1" applyBorder="1" applyAlignment="1">
      <alignment horizontal="center" wrapText="1"/>
    </xf>
    <xf numFmtId="0" fontId="86" fillId="33" borderId="15" xfId="0" applyFont="1" applyFill="1" applyBorder="1" applyAlignment="1">
      <alignment horizontal="center" wrapText="1"/>
    </xf>
    <xf numFmtId="0" fontId="0" fillId="33" borderId="15" xfId="0" applyFont="1" applyFill="1" applyBorder="1" applyAlignment="1">
      <alignment horizontal="center"/>
    </xf>
    <xf numFmtId="0" fontId="0" fillId="0" borderId="15" xfId="0" applyFont="1" applyBorder="1" applyAlignment="1">
      <alignment horizontal="center"/>
    </xf>
    <xf numFmtId="0" fontId="0" fillId="33" borderId="15" xfId="0" applyFont="1" applyFill="1" applyBorder="1" applyAlignment="1">
      <alignment horizontal="center" wrapText="1"/>
    </xf>
    <xf numFmtId="1" fontId="86" fillId="33" borderId="68" xfId="0" applyNumberFormat="1" applyFont="1" applyFill="1" applyBorder="1" applyAlignment="1">
      <alignment horizontal="center" wrapText="1"/>
    </xf>
    <xf numFmtId="1" fontId="86" fillId="33" borderId="15" xfId="0" applyNumberFormat="1" applyFont="1" applyFill="1" applyBorder="1" applyAlignment="1">
      <alignment horizontal="center" vertical="top" wrapText="1"/>
    </xf>
    <xf numFmtId="0" fontId="86" fillId="33" borderId="15" xfId="0" applyFont="1" applyFill="1" applyBorder="1" applyAlignment="1">
      <alignment horizontal="center" vertical="top" wrapText="1"/>
    </xf>
    <xf numFmtId="1" fontId="86" fillId="33" borderId="63" xfId="0" applyNumberFormat="1" applyFont="1" applyFill="1" applyBorder="1" applyAlignment="1">
      <alignment horizontal="center" vertical="center" wrapText="1"/>
    </xf>
    <xf numFmtId="0" fontId="0" fillId="0" borderId="67" xfId="0" applyBorder="1" applyAlignment="1">
      <alignment/>
    </xf>
    <xf numFmtId="49" fontId="0" fillId="33" borderId="116" xfId="0" applyNumberFormat="1" applyFont="1" applyFill="1" applyBorder="1" applyAlignment="1">
      <alignment horizontal="center" vertical="top" wrapText="1"/>
    </xf>
    <xf numFmtId="49" fontId="0" fillId="0" borderId="111" xfId="0" applyNumberFormat="1" applyFont="1" applyBorder="1" applyAlignment="1">
      <alignment horizontal="center" vertical="top" wrapText="1"/>
    </xf>
    <xf numFmtId="49" fontId="0" fillId="33" borderId="67" xfId="0" applyNumberFormat="1" applyFont="1" applyFill="1" applyBorder="1" applyAlignment="1">
      <alignment horizontal="center" vertical="top" wrapText="1"/>
    </xf>
    <xf numFmtId="49" fontId="0" fillId="0" borderId="112" xfId="0" applyNumberFormat="1" applyFont="1" applyBorder="1" applyAlignment="1">
      <alignment horizontal="center" vertical="top" wrapText="1"/>
    </xf>
    <xf numFmtId="1" fontId="6" fillId="0" borderId="54" xfId="0" applyNumberFormat="1" applyFont="1" applyFill="1" applyBorder="1" applyAlignment="1">
      <alignment horizontal="center"/>
    </xf>
    <xf numFmtId="0" fontId="0" fillId="0" borderId="40" xfId="0" applyBorder="1" applyAlignment="1">
      <alignment horizontal="left" vertical="center" indent="1"/>
    </xf>
    <xf numFmtId="1" fontId="13" fillId="0" borderId="38" xfId="0" applyNumberFormat="1" applyFont="1" applyFill="1" applyBorder="1" applyAlignment="1">
      <alignment horizontal="center"/>
    </xf>
    <xf numFmtId="0" fontId="0" fillId="0" borderId="38" xfId="0" applyFont="1" applyBorder="1" applyAlignment="1">
      <alignment horizontal="center"/>
    </xf>
    <xf numFmtId="1" fontId="86" fillId="33" borderId="63" xfId="0" applyNumberFormat="1" applyFont="1" applyFill="1" applyBorder="1" applyAlignment="1">
      <alignment horizontal="center" wrapText="1"/>
    </xf>
    <xf numFmtId="0" fontId="0" fillId="0" borderId="68" xfId="0" applyFont="1" applyBorder="1" applyAlignment="1">
      <alignment wrapText="1"/>
    </xf>
    <xf numFmtId="0" fontId="0" fillId="0" borderId="63" xfId="0" applyFont="1" applyBorder="1" applyAlignment="1">
      <alignment wrapText="1"/>
    </xf>
    <xf numFmtId="4" fontId="86" fillId="41" borderId="15" xfId="0" applyNumberFormat="1" applyFont="1" applyFill="1" applyBorder="1" applyAlignment="1">
      <alignment horizontal="center" vertical="center" wrapText="1"/>
    </xf>
    <xf numFmtId="0" fontId="0" fillId="41" borderId="15" xfId="0" applyFont="1" applyFill="1" applyBorder="1" applyAlignment="1">
      <alignment/>
    </xf>
    <xf numFmtId="0" fontId="0" fillId="0" borderId="15" xfId="0" applyFont="1" applyBorder="1" applyAlignment="1">
      <alignment/>
    </xf>
    <xf numFmtId="0" fontId="0" fillId="33" borderId="18" xfId="0" applyFont="1" applyFill="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18" xfId="0" applyFont="1" applyBorder="1" applyAlignment="1">
      <alignment/>
    </xf>
    <xf numFmtId="4" fontId="86" fillId="40" borderId="18" xfId="0" applyNumberFormat="1" applyFont="1" applyFill="1" applyBorder="1" applyAlignment="1">
      <alignment horizontal="center" vertical="center"/>
    </xf>
    <xf numFmtId="49" fontId="86" fillId="33" borderId="57" xfId="0" applyNumberFormat="1" applyFont="1" applyFill="1" applyBorder="1" applyAlignment="1">
      <alignment horizontal="center" wrapText="1"/>
    </xf>
    <xf numFmtId="0" fontId="0" fillId="0" borderId="57" xfId="0" applyFont="1" applyBorder="1" applyAlignment="1">
      <alignment horizontal="center"/>
    </xf>
    <xf numFmtId="4" fontId="86" fillId="33" borderId="15" xfId="0" applyNumberFormat="1" applyFont="1" applyFill="1" applyBorder="1" applyAlignment="1">
      <alignment horizontal="center" wrapText="1"/>
    </xf>
    <xf numFmtId="0" fontId="86" fillId="40" borderId="18" xfId="0" applyNumberFormat="1" applyFont="1" applyFill="1" applyBorder="1" applyAlignment="1">
      <alignment horizontal="center" vertical="center"/>
    </xf>
    <xf numFmtId="0" fontId="0" fillId="40" borderId="0" xfId="0" applyNumberFormat="1" applyFont="1" applyFill="1" applyAlignment="1">
      <alignment horizontal="center" vertical="center"/>
    </xf>
    <xf numFmtId="0" fontId="0" fillId="40" borderId="61" xfId="0" applyNumberFormat="1" applyFont="1" applyFill="1" applyBorder="1" applyAlignment="1">
      <alignment horizontal="center" vertical="center"/>
    </xf>
    <xf numFmtId="2" fontId="86" fillId="33" borderId="15" xfId="0" applyNumberFormat="1" applyFont="1" applyFill="1" applyBorder="1" applyAlignment="1">
      <alignment horizontal="center" wrapText="1"/>
    </xf>
    <xf numFmtId="0" fontId="0" fillId="0" borderId="46" xfId="0" applyFont="1" applyBorder="1" applyAlignment="1">
      <alignment/>
    </xf>
    <xf numFmtId="49" fontId="90" fillId="0" borderId="40" xfId="0" applyNumberFormat="1" applyFont="1" applyBorder="1" applyAlignment="1">
      <alignment horizontal="left" vertical="center" indent="1"/>
    </xf>
    <xf numFmtId="0" fontId="86" fillId="0" borderId="40" xfId="0" applyFont="1" applyBorder="1" applyAlignment="1">
      <alignment horizontal="left" vertical="center" wrapText="1" indent="1"/>
    </xf>
    <xf numFmtId="0" fontId="86" fillId="0" borderId="40" xfId="0" applyFont="1" applyBorder="1" applyAlignment="1">
      <alignment horizontal="left" vertical="center" indent="1"/>
    </xf>
    <xf numFmtId="0" fontId="86" fillId="0" borderId="49" xfId="0" applyFont="1" applyBorder="1" applyAlignment="1">
      <alignment horizontal="left" vertical="center" indent="1"/>
    </xf>
    <xf numFmtId="0" fontId="86" fillId="0" borderId="0" xfId="0" applyFont="1" applyBorder="1" applyAlignment="1">
      <alignment horizontal="left" vertical="center" indent="1"/>
    </xf>
    <xf numFmtId="0" fontId="86" fillId="0" borderId="61" xfId="0" applyFont="1" applyBorder="1" applyAlignment="1">
      <alignment horizontal="left" vertical="center" indent="1"/>
    </xf>
    <xf numFmtId="0" fontId="86" fillId="0" borderId="62" xfId="0" applyFont="1" applyBorder="1" applyAlignment="1">
      <alignment horizontal="left" vertical="center" indent="1"/>
    </xf>
    <xf numFmtId="0" fontId="86" fillId="0" borderId="76" xfId="0" applyFont="1" applyBorder="1" applyAlignment="1">
      <alignment horizontal="left" vertical="center" indent="1"/>
    </xf>
    <xf numFmtId="1" fontId="86" fillId="36" borderId="13" xfId="0" applyNumberFormat="1" applyFont="1" applyFill="1" applyBorder="1" applyAlignment="1">
      <alignment horizontal="center" vertical="center"/>
    </xf>
    <xf numFmtId="1" fontId="86" fillId="36" borderId="57" xfId="0" applyNumberFormat="1" applyFont="1" applyFill="1" applyBorder="1" applyAlignment="1">
      <alignment horizontal="center"/>
    </xf>
    <xf numFmtId="1" fontId="0" fillId="36" borderId="25" xfId="0" applyNumberFormat="1" applyFont="1" applyFill="1" applyBorder="1" applyAlignment="1">
      <alignment horizontal="center"/>
    </xf>
    <xf numFmtId="4" fontId="86" fillId="0" borderId="29" xfId="0" applyNumberFormat="1" applyFont="1" applyBorder="1" applyAlignment="1">
      <alignment horizontal="center" vertical="center"/>
    </xf>
    <xf numFmtId="0" fontId="0" fillId="0" borderId="16" xfId="0" applyFont="1" applyBorder="1" applyAlignment="1">
      <alignment horizontal="center"/>
    </xf>
    <xf numFmtId="0" fontId="0" fillId="0" borderId="30" xfId="0" applyFont="1" applyBorder="1" applyAlignment="1">
      <alignment horizontal="center"/>
    </xf>
    <xf numFmtId="4" fontId="86" fillId="36" borderId="29" xfId="0" applyNumberFormat="1" applyFont="1" applyFill="1" applyBorder="1" applyAlignment="1">
      <alignment horizontal="center" vertical="center"/>
    </xf>
    <xf numFmtId="0" fontId="0" fillId="36" borderId="16" xfId="0" applyFont="1" applyFill="1" applyBorder="1" applyAlignment="1">
      <alignment horizontal="center"/>
    </xf>
    <xf numFmtId="0" fontId="0" fillId="36" borderId="30" xfId="0" applyFont="1" applyFill="1" applyBorder="1" applyAlignment="1">
      <alignment horizontal="center"/>
    </xf>
    <xf numFmtId="0" fontId="0" fillId="35" borderId="29" xfId="0" applyFont="1" applyFill="1" applyBorder="1" applyAlignment="1">
      <alignment/>
    </xf>
    <xf numFmtId="0" fontId="0" fillId="0" borderId="16" xfId="0" applyBorder="1" applyAlignment="1">
      <alignment/>
    </xf>
    <xf numFmtId="0" fontId="0" fillId="0" borderId="30" xfId="0" applyBorder="1" applyAlignment="1">
      <alignment/>
    </xf>
    <xf numFmtId="3" fontId="86" fillId="36" borderId="49" xfId="0" applyNumberFormat="1" applyFont="1" applyFill="1" applyBorder="1" applyAlignment="1">
      <alignment horizontal="center" vertical="center"/>
    </xf>
    <xf numFmtId="3" fontId="86" fillId="36" borderId="61" xfId="0" applyNumberFormat="1" applyFont="1" applyFill="1" applyBorder="1" applyAlignment="1">
      <alignment horizontal="center" vertical="center"/>
    </xf>
    <xf numFmtId="3" fontId="86" fillId="36" borderId="76" xfId="0" applyNumberFormat="1" applyFont="1" applyFill="1" applyBorder="1" applyAlignment="1">
      <alignment horizontal="center" vertical="center"/>
    </xf>
    <xf numFmtId="4" fontId="86" fillId="36" borderId="16" xfId="0" applyNumberFormat="1" applyFont="1" applyFill="1" applyBorder="1" applyAlignment="1">
      <alignment horizontal="center"/>
    </xf>
    <xf numFmtId="4" fontId="86" fillId="36" borderId="30" xfId="0" applyNumberFormat="1" applyFont="1" applyFill="1" applyBorder="1" applyAlignment="1">
      <alignment horizontal="center"/>
    </xf>
    <xf numFmtId="4" fontId="86" fillId="36" borderId="26" xfId="0" applyNumberFormat="1" applyFont="1" applyFill="1" applyBorder="1" applyAlignment="1">
      <alignment horizontal="center" vertical="center"/>
    </xf>
    <xf numFmtId="0" fontId="0" fillId="36" borderId="46" xfId="0" applyFont="1" applyFill="1" applyBorder="1" applyAlignment="1">
      <alignment horizontal="center"/>
    </xf>
    <xf numFmtId="0" fontId="0" fillId="36" borderId="28" xfId="0" applyFont="1" applyFill="1" applyBorder="1" applyAlignment="1">
      <alignment horizontal="center"/>
    </xf>
    <xf numFmtId="3" fontId="86" fillId="0" borderId="29" xfId="0" applyNumberFormat="1" applyFont="1"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2" fontId="86" fillId="0" borderId="29" xfId="0" applyNumberFormat="1" applyFont="1" applyBorder="1" applyAlignment="1">
      <alignment horizontal="center" vertical="center"/>
    </xf>
    <xf numFmtId="2" fontId="0" fillId="0" borderId="16" xfId="0" applyNumberFormat="1" applyBorder="1" applyAlignment="1">
      <alignment horizontal="center" vertical="center"/>
    </xf>
    <xf numFmtId="2" fontId="0" fillId="0" borderId="30" xfId="0" applyNumberFormat="1" applyBorder="1" applyAlignment="1">
      <alignment horizontal="center" vertical="center"/>
    </xf>
    <xf numFmtId="4" fontId="86" fillId="37" borderId="29" xfId="0" applyNumberFormat="1" applyFont="1" applyFill="1" applyBorder="1" applyAlignment="1">
      <alignment horizontal="center" vertical="center"/>
    </xf>
    <xf numFmtId="4" fontId="0" fillId="37" borderId="16" xfId="0" applyNumberFormat="1" applyFill="1" applyBorder="1" applyAlignment="1">
      <alignment horizontal="center" vertical="center"/>
    </xf>
    <xf numFmtId="4" fontId="0" fillId="37" borderId="30" xfId="0" applyNumberFormat="1" applyFill="1" applyBorder="1" applyAlignment="1">
      <alignment horizontal="center" vertical="center"/>
    </xf>
    <xf numFmtId="4" fontId="86" fillId="36" borderId="46" xfId="0" applyNumberFormat="1" applyFont="1" applyFill="1" applyBorder="1" applyAlignment="1">
      <alignment horizontal="center"/>
    </xf>
    <xf numFmtId="0" fontId="0" fillId="0" borderId="30" xfId="0" applyBorder="1" applyAlignment="1">
      <alignment horizontal="center"/>
    </xf>
    <xf numFmtId="0" fontId="119" fillId="0" borderId="18" xfId="0" applyFont="1" applyBorder="1" applyAlignment="1">
      <alignment horizontal="left" vertical="center" wrapText="1" indent="1"/>
    </xf>
    <xf numFmtId="0" fontId="120" fillId="0" borderId="0" xfId="0" applyFont="1" applyAlignment="1">
      <alignment horizontal="left" vertical="center" wrapText="1" indent="1"/>
    </xf>
    <xf numFmtId="0" fontId="120" fillId="0" borderId="61" xfId="0" applyFont="1" applyBorder="1" applyAlignment="1">
      <alignment horizontal="left" vertical="center" wrapText="1" indent="1"/>
    </xf>
    <xf numFmtId="0" fontId="120" fillId="0" borderId="18" xfId="0" applyFont="1" applyBorder="1" applyAlignment="1">
      <alignment horizontal="left" vertical="center" wrapText="1" indent="1"/>
    </xf>
    <xf numFmtId="0" fontId="90" fillId="0" borderId="109" xfId="0" applyFont="1" applyBorder="1" applyAlignment="1">
      <alignment horizontal="left" vertical="center" wrapText="1" indent="1"/>
    </xf>
    <xf numFmtId="0" fontId="108" fillId="0" borderId="103" xfId="0" applyFont="1" applyBorder="1" applyAlignment="1">
      <alignment horizontal="left" vertical="center" indent="1"/>
    </xf>
    <xf numFmtId="0" fontId="108" fillId="0" borderId="104" xfId="0" applyFont="1" applyBorder="1" applyAlignment="1">
      <alignment horizontal="left" vertical="center" indent="1"/>
    </xf>
    <xf numFmtId="0" fontId="108" fillId="0" borderId="18" xfId="0" applyFont="1" applyBorder="1" applyAlignment="1">
      <alignment horizontal="left" vertical="center" indent="1"/>
    </xf>
    <xf numFmtId="0" fontId="108" fillId="0" borderId="0" xfId="0" applyFont="1" applyAlignment="1">
      <alignment horizontal="left" vertical="center" indent="1"/>
    </xf>
    <xf numFmtId="0" fontId="108" fillId="0" borderId="61" xfId="0" applyFont="1" applyBorder="1" applyAlignment="1">
      <alignment horizontal="left" vertical="center" indent="1"/>
    </xf>
    <xf numFmtId="0" fontId="0" fillId="36" borderId="46"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41" xfId="0" applyFont="1" applyBorder="1" applyAlignment="1">
      <alignment/>
    </xf>
    <xf numFmtId="0" fontId="0" fillId="0" borderId="119" xfId="0" applyFont="1" applyBorder="1" applyAlignment="1">
      <alignment/>
    </xf>
    <xf numFmtId="0" fontId="0" fillId="0" borderId="97" xfId="0" applyFont="1" applyBorder="1" applyAlignment="1">
      <alignment/>
    </xf>
    <xf numFmtId="0" fontId="86" fillId="0" borderId="63" xfId="0" applyFont="1" applyBorder="1" applyAlignment="1">
      <alignment horizontal="left" vertical="center" indent="1"/>
    </xf>
    <xf numFmtId="0" fontId="86" fillId="0" borderId="0" xfId="0" applyFont="1" applyBorder="1" applyAlignment="1">
      <alignment horizontal="left" indent="1"/>
    </xf>
    <xf numFmtId="0" fontId="86" fillId="0" borderId="61" xfId="0" applyFont="1" applyBorder="1" applyAlignment="1">
      <alignment horizontal="left" indent="1"/>
    </xf>
    <xf numFmtId="49" fontId="0" fillId="0" borderId="120" xfId="0" applyNumberFormat="1" applyFont="1" applyBorder="1" applyAlignment="1">
      <alignment vertical="center"/>
    </xf>
    <xf numFmtId="49" fontId="0" fillId="0" borderId="121" xfId="0" applyNumberFormat="1" applyFont="1" applyBorder="1" applyAlignment="1">
      <alignment/>
    </xf>
    <xf numFmtId="49" fontId="0" fillId="0" borderId="122" xfId="0" applyNumberFormat="1" applyFont="1" applyBorder="1" applyAlignment="1">
      <alignment/>
    </xf>
    <xf numFmtId="4" fontId="86" fillId="0" borderId="26" xfId="0" applyNumberFormat="1" applyFont="1" applyBorder="1" applyAlignment="1">
      <alignment horizontal="center" vertical="center"/>
    </xf>
    <xf numFmtId="0" fontId="0" fillId="0" borderId="46" xfId="0" applyFont="1" applyBorder="1" applyAlignment="1">
      <alignment horizontal="center"/>
    </xf>
    <xf numFmtId="0" fontId="0" fillId="0" borderId="28" xfId="0" applyFont="1" applyBorder="1" applyAlignment="1">
      <alignment horizontal="center"/>
    </xf>
    <xf numFmtId="3" fontId="86" fillId="35" borderId="49" xfId="0" applyNumberFormat="1" applyFont="1" applyFill="1" applyBorder="1" applyAlignment="1">
      <alignment horizontal="center" vertical="center"/>
    </xf>
    <xf numFmtId="3" fontId="86" fillId="35" borderId="61" xfId="0" applyNumberFormat="1" applyFont="1" applyFill="1" applyBorder="1" applyAlignment="1">
      <alignment horizontal="center" vertical="center"/>
    </xf>
    <xf numFmtId="3" fontId="86" fillId="35" borderId="76" xfId="0" applyNumberFormat="1" applyFont="1" applyFill="1" applyBorder="1" applyAlignment="1">
      <alignment horizontal="center" vertical="center"/>
    </xf>
    <xf numFmtId="4" fontId="86" fillId="35" borderId="29" xfId="0" applyNumberFormat="1" applyFont="1" applyFill="1" applyBorder="1" applyAlignment="1">
      <alignment horizontal="center" vertical="center"/>
    </xf>
    <xf numFmtId="4" fontId="86" fillId="35" borderId="16" xfId="0" applyNumberFormat="1" applyFont="1" applyFill="1" applyBorder="1" applyAlignment="1">
      <alignment horizontal="center"/>
    </xf>
    <xf numFmtId="4" fontId="86" fillId="35" borderId="30" xfId="0" applyNumberFormat="1" applyFont="1" applyFill="1" applyBorder="1" applyAlignment="1">
      <alignment horizontal="center"/>
    </xf>
    <xf numFmtId="3" fontId="86" fillId="35" borderId="29" xfId="0" applyNumberFormat="1" applyFont="1" applyFill="1" applyBorder="1" applyAlignment="1">
      <alignment horizontal="center" vertical="center"/>
    </xf>
    <xf numFmtId="3" fontId="86" fillId="35" borderId="16" xfId="0" applyNumberFormat="1" applyFont="1" applyFill="1" applyBorder="1" applyAlignment="1">
      <alignment horizontal="center" vertical="center"/>
    </xf>
    <xf numFmtId="3" fontId="0" fillId="35" borderId="30" xfId="0" applyNumberFormat="1" applyFont="1" applyFill="1" applyBorder="1" applyAlignment="1">
      <alignment horizontal="center"/>
    </xf>
    <xf numFmtId="3" fontId="86" fillId="36" borderId="29" xfId="0" applyNumberFormat="1" applyFont="1" applyFill="1" applyBorder="1" applyAlignment="1">
      <alignment horizontal="center" vertical="center"/>
    </xf>
    <xf numFmtId="3" fontId="86" fillId="36" borderId="16" xfId="0" applyNumberFormat="1" applyFont="1" applyFill="1" applyBorder="1" applyAlignment="1">
      <alignment horizontal="center" vertical="center"/>
    </xf>
    <xf numFmtId="3" fontId="0" fillId="36" borderId="30" xfId="0" applyNumberFormat="1" applyFont="1" applyFill="1" applyBorder="1" applyAlignment="1">
      <alignment horizontal="center"/>
    </xf>
    <xf numFmtId="3" fontId="86" fillId="0" borderId="49" xfId="0" applyNumberFormat="1" applyFont="1" applyBorder="1" applyAlignment="1">
      <alignment horizontal="center" vertical="center"/>
    </xf>
    <xf numFmtId="3" fontId="86" fillId="0" borderId="61" xfId="0" applyNumberFormat="1" applyFont="1" applyBorder="1" applyAlignment="1">
      <alignment horizontal="center" vertical="center"/>
    </xf>
    <xf numFmtId="3" fontId="86" fillId="0" borderId="76" xfId="0" applyNumberFormat="1" applyFont="1" applyBorder="1" applyAlignment="1">
      <alignment horizontal="center" vertical="center"/>
    </xf>
    <xf numFmtId="4" fontId="86" fillId="0" borderId="16" xfId="0" applyNumberFormat="1" applyFont="1" applyBorder="1" applyAlignment="1">
      <alignment horizontal="center"/>
    </xf>
    <xf numFmtId="4" fontId="86" fillId="0" borderId="30" xfId="0" applyNumberFormat="1" applyFont="1" applyBorder="1" applyAlignment="1">
      <alignment horizontal="center"/>
    </xf>
    <xf numFmtId="3" fontId="86" fillId="0" borderId="16" xfId="0" applyNumberFormat="1" applyFont="1" applyBorder="1" applyAlignment="1">
      <alignment horizontal="center" vertical="center"/>
    </xf>
    <xf numFmtId="3" fontId="0" fillId="0" borderId="30" xfId="0" applyNumberFormat="1" applyFont="1" applyBorder="1" applyAlignment="1">
      <alignment horizontal="center"/>
    </xf>
    <xf numFmtId="1" fontId="86" fillId="0" borderId="13" xfId="0" applyNumberFormat="1" applyFont="1" applyBorder="1" applyAlignment="1">
      <alignment horizontal="center" vertical="center"/>
    </xf>
    <xf numFmtId="1" fontId="86" fillId="0" borderId="57" xfId="0" applyNumberFormat="1" applyFont="1" applyBorder="1" applyAlignment="1">
      <alignment horizontal="center"/>
    </xf>
    <xf numFmtId="1" fontId="0" fillId="0" borderId="25" xfId="0" applyNumberFormat="1" applyFont="1" applyBorder="1" applyAlignment="1">
      <alignment horizontal="center"/>
    </xf>
    <xf numFmtId="3" fontId="86" fillId="36" borderId="30" xfId="0" applyNumberFormat="1" applyFont="1" applyFill="1" applyBorder="1" applyAlignment="1">
      <alignment horizontal="center" vertical="center"/>
    </xf>
    <xf numFmtId="4" fontId="86" fillId="0" borderId="46" xfId="0" applyNumberFormat="1" applyFont="1" applyBorder="1" applyAlignment="1">
      <alignment horizontal="center"/>
    </xf>
    <xf numFmtId="0" fontId="86" fillId="36" borderId="18" xfId="0" applyFont="1" applyFill="1" applyBorder="1" applyAlignment="1">
      <alignment horizontal="center"/>
    </xf>
    <xf numFmtId="0" fontId="0" fillId="36" borderId="61" xfId="0" applyFont="1" applyFill="1" applyBorder="1" applyAlignment="1">
      <alignment horizontal="center"/>
    </xf>
    <xf numFmtId="0" fontId="86" fillId="36" borderId="18" xfId="0" applyFont="1" applyFill="1" applyBorder="1" applyAlignment="1">
      <alignment horizontal="center" wrapText="1"/>
    </xf>
    <xf numFmtId="0" fontId="86" fillId="0" borderId="123" xfId="0" applyFont="1" applyBorder="1" applyAlignment="1">
      <alignment horizontal="center" vertical="center"/>
    </xf>
    <xf numFmtId="0" fontId="0" fillId="0" borderId="113" xfId="0" applyBorder="1" applyAlignment="1">
      <alignment horizontal="center"/>
    </xf>
    <xf numFmtId="0" fontId="86" fillId="36" borderId="109" xfId="0" applyFont="1" applyFill="1" applyBorder="1" applyAlignment="1">
      <alignment horizontal="center" wrapText="1"/>
    </xf>
    <xf numFmtId="0" fontId="86" fillId="0" borderId="103" xfId="0" applyFont="1" applyBorder="1" applyAlignment="1">
      <alignment horizontal="center"/>
    </xf>
    <xf numFmtId="0" fontId="86" fillId="0" borderId="104" xfId="0" applyFont="1" applyBorder="1" applyAlignment="1">
      <alignment horizontal="center"/>
    </xf>
    <xf numFmtId="0" fontId="86" fillId="0" borderId="18" xfId="0" applyFont="1" applyBorder="1" applyAlignment="1">
      <alignment horizontal="center"/>
    </xf>
    <xf numFmtId="0" fontId="86" fillId="0" borderId="0" xfId="0" applyFont="1" applyAlignment="1">
      <alignment horizontal="center"/>
    </xf>
    <xf numFmtId="0" fontId="86" fillId="0" borderId="61" xfId="0" applyFont="1" applyBorder="1" applyAlignment="1">
      <alignment horizontal="center"/>
    </xf>
    <xf numFmtId="0" fontId="87" fillId="34" borderId="16" xfId="0" applyFont="1" applyFill="1" applyBorder="1" applyAlignment="1">
      <alignment horizontal="center" wrapText="1"/>
    </xf>
    <xf numFmtId="0" fontId="86" fillId="0" borderId="0" xfId="0" applyFont="1" applyBorder="1" applyAlignment="1">
      <alignment horizontal="center" wrapText="1"/>
    </xf>
    <xf numFmtId="0" fontId="86" fillId="0" borderId="0" xfId="0" applyFont="1" applyBorder="1" applyAlignment="1">
      <alignment horizontal="center"/>
    </xf>
    <xf numFmtId="49" fontId="0" fillId="0" borderId="65" xfId="0" applyNumberFormat="1" applyFont="1" applyBorder="1" applyAlignment="1">
      <alignment horizontal="center"/>
    </xf>
    <xf numFmtId="49" fontId="0" fillId="0" borderId="124" xfId="0" applyNumberFormat="1" applyFont="1" applyBorder="1" applyAlignment="1">
      <alignment/>
    </xf>
    <xf numFmtId="49" fontId="86" fillId="0" borderId="19" xfId="0" applyNumberFormat="1" applyFont="1" applyBorder="1" applyAlignment="1">
      <alignment vertical="center"/>
    </xf>
    <xf numFmtId="49" fontId="0" fillId="0" borderId="112" xfId="0" applyNumberFormat="1" applyFont="1" applyBorder="1" applyAlignment="1">
      <alignment/>
    </xf>
    <xf numFmtId="0" fontId="119" fillId="0" borderId="0" xfId="0" applyFont="1" applyBorder="1" applyAlignment="1">
      <alignment horizontal="left" vertical="center" indent="1"/>
    </xf>
    <xf numFmtId="0" fontId="119" fillId="0" borderId="61" xfId="0" applyFont="1" applyBorder="1" applyAlignment="1">
      <alignment horizontal="left" vertical="center" indent="1"/>
    </xf>
    <xf numFmtId="0" fontId="119" fillId="0" borderId="18" xfId="0" applyFont="1" applyBorder="1" applyAlignment="1">
      <alignment horizontal="left" vertical="center" indent="1"/>
    </xf>
    <xf numFmtId="0" fontId="108" fillId="0" borderId="0" xfId="0" applyFont="1" applyBorder="1" applyAlignment="1">
      <alignment horizontal="left" vertical="center" indent="1"/>
    </xf>
    <xf numFmtId="0" fontId="86" fillId="0" borderId="18" xfId="0" applyFont="1" applyBorder="1" applyAlignment="1">
      <alignment horizontal="center" wrapText="1"/>
    </xf>
    <xf numFmtId="0" fontId="86" fillId="0" borderId="61" xfId="0" applyFont="1" applyBorder="1" applyAlignment="1">
      <alignment/>
    </xf>
    <xf numFmtId="0" fontId="86" fillId="0" borderId="18" xfId="0" applyFont="1" applyBorder="1" applyAlignment="1">
      <alignment/>
    </xf>
    <xf numFmtId="0" fontId="86" fillId="0" borderId="16" xfId="0" applyFont="1" applyBorder="1" applyAlignment="1">
      <alignment horizontal="center" wrapText="1"/>
    </xf>
    <xf numFmtId="0" fontId="86" fillId="0" borderId="16" xfId="0" applyFont="1" applyBorder="1" applyAlignment="1">
      <alignment horizontal="center"/>
    </xf>
    <xf numFmtId="0" fontId="0" fillId="0" borderId="16" xfId="0" applyFont="1" applyBorder="1" applyAlignment="1">
      <alignment horizontal="center" wrapText="1"/>
    </xf>
    <xf numFmtId="0" fontId="0" fillId="0" borderId="61" xfId="0" applyFont="1" applyBorder="1" applyAlignment="1">
      <alignment horizontal="center" wrapText="1"/>
    </xf>
    <xf numFmtId="0" fontId="86" fillId="0" borderId="125" xfId="0" applyFont="1" applyBorder="1" applyAlignment="1">
      <alignment horizontal="center" wrapText="1"/>
    </xf>
    <xf numFmtId="49" fontId="0" fillId="0" borderId="35" xfId="0" applyNumberFormat="1" applyFont="1" applyBorder="1" applyAlignment="1">
      <alignment horizontal="center"/>
    </xf>
    <xf numFmtId="49" fontId="0" fillId="0" borderId="66" xfId="0" applyNumberFormat="1" applyFont="1" applyBorder="1" applyAlignment="1">
      <alignment/>
    </xf>
    <xf numFmtId="0" fontId="0" fillId="36" borderId="104" xfId="0" applyFont="1" applyFill="1" applyBorder="1" applyAlignment="1">
      <alignment horizontal="center"/>
    </xf>
    <xf numFmtId="4" fontId="86" fillId="35" borderId="26" xfId="0" applyNumberFormat="1" applyFont="1" applyFill="1" applyBorder="1" applyAlignment="1">
      <alignment horizontal="center" vertical="center"/>
    </xf>
    <xf numFmtId="4" fontId="86" fillId="35" borderId="46" xfId="0" applyNumberFormat="1" applyFont="1" applyFill="1" applyBorder="1" applyAlignment="1">
      <alignment horizontal="center"/>
    </xf>
    <xf numFmtId="0" fontId="0" fillId="35" borderId="28" xfId="0" applyFont="1" applyFill="1" applyBorder="1" applyAlignment="1">
      <alignment horizontal="center"/>
    </xf>
    <xf numFmtId="4" fontId="0" fillId="0" borderId="16" xfId="0" applyNumberFormat="1" applyBorder="1" applyAlignment="1">
      <alignment horizontal="center" vertical="center"/>
    </xf>
    <xf numFmtId="4" fontId="0" fillId="0" borderId="30" xfId="0" applyNumberFormat="1" applyBorder="1" applyAlignment="1">
      <alignment horizontal="center" vertical="center"/>
    </xf>
    <xf numFmtId="0" fontId="87" fillId="34" borderId="62" xfId="0" applyFont="1" applyFill="1" applyBorder="1" applyAlignment="1">
      <alignment horizontal="right" wrapText="1"/>
    </xf>
    <xf numFmtId="0" fontId="98" fillId="34" borderId="62" xfId="0" applyFont="1" applyFill="1" applyBorder="1" applyAlignment="1">
      <alignment horizontal="right" wrapText="1"/>
    </xf>
    <xf numFmtId="0" fontId="87" fillId="34" borderId="110" xfId="0" applyFont="1" applyFill="1" applyBorder="1" applyAlignment="1">
      <alignment horizontal="center"/>
    </xf>
    <xf numFmtId="0" fontId="0" fillId="0" borderId="98" xfId="0" applyBorder="1" applyAlignment="1">
      <alignment/>
    </xf>
    <xf numFmtId="0" fontId="87" fillId="34" borderId="41" xfId="0" applyFont="1" applyFill="1" applyBorder="1" applyAlignment="1">
      <alignment horizontal="center"/>
    </xf>
    <xf numFmtId="0" fontId="0" fillId="0" borderId="119" xfId="0" applyBorder="1" applyAlignment="1">
      <alignment/>
    </xf>
    <xf numFmtId="0" fontId="94" fillId="34" borderId="0" xfId="0" applyFont="1" applyFill="1" applyAlignment="1">
      <alignment horizontal="center" vertical="center"/>
    </xf>
    <xf numFmtId="0" fontId="96" fillId="0" borderId="101" xfId="0" applyFont="1" applyBorder="1" applyAlignment="1">
      <alignment vertical="center"/>
    </xf>
    <xf numFmtId="0" fontId="94" fillId="34" borderId="0" xfId="0" applyFont="1" applyFill="1" applyBorder="1" applyAlignment="1">
      <alignment horizontal="center" vertical="center"/>
    </xf>
    <xf numFmtId="0" fontId="96" fillId="0" borderId="0" xfId="0" applyFont="1" applyBorder="1" applyAlignment="1">
      <alignment vertical="center"/>
    </xf>
    <xf numFmtId="0" fontId="96" fillId="0" borderId="62" xfId="0" applyFont="1" applyBorder="1" applyAlignment="1">
      <alignment vertical="center"/>
    </xf>
    <xf numFmtId="0" fontId="99" fillId="36" borderId="98" xfId="0" applyFont="1" applyFill="1" applyBorder="1" applyAlignment="1" applyProtection="1">
      <alignment horizontal="left" vertical="center"/>
      <protection/>
    </xf>
    <xf numFmtId="0" fontId="95" fillId="36" borderId="98" xfId="0" applyFont="1" applyFill="1" applyBorder="1" applyAlignment="1" applyProtection="1">
      <alignment horizontal="left" vertical="center"/>
      <protection/>
    </xf>
    <xf numFmtId="0" fontId="94" fillId="34" borderId="98" xfId="0" applyFont="1" applyFill="1" applyBorder="1" applyAlignment="1" applyProtection="1">
      <alignment horizontal="center" vertical="center"/>
      <protection/>
    </xf>
    <xf numFmtId="0" fontId="0" fillId="0" borderId="98" xfId="0" applyBorder="1" applyAlignment="1" applyProtection="1">
      <alignment horizontal="center" vertical="center"/>
      <protection/>
    </xf>
    <xf numFmtId="0" fontId="104" fillId="34" borderId="98" xfId="0" applyFont="1" applyFill="1" applyBorder="1" applyAlignment="1" applyProtection="1">
      <alignment horizontal="left" vertical="center" indent="1"/>
      <protection/>
    </xf>
    <xf numFmtId="0" fontId="98" fillId="34" borderId="98" xfId="0" applyFont="1" applyFill="1" applyBorder="1" applyAlignment="1" applyProtection="1">
      <alignment horizontal="left" vertical="center" indent="1"/>
      <protection/>
    </xf>
    <xf numFmtId="0" fontId="0" fillId="0" borderId="98" xfId="0" applyFont="1" applyBorder="1" applyAlignment="1" applyProtection="1">
      <alignment horizontal="left" vertical="center"/>
      <protection/>
    </xf>
    <xf numFmtId="0" fontId="87" fillId="34" borderId="98" xfId="0" applyFont="1" applyFill="1" applyBorder="1" applyAlignment="1" applyProtection="1">
      <alignment horizontal="left" vertical="center" indent="1"/>
      <protection/>
    </xf>
    <xf numFmtId="0" fontId="91" fillId="36" borderId="17" xfId="0" applyFont="1" applyFill="1" applyBorder="1" applyAlignment="1" applyProtection="1">
      <alignment horizontal="left" vertical="center" wrapText="1" indent="1"/>
      <protection/>
    </xf>
    <xf numFmtId="0" fontId="91" fillId="36" borderId="40" xfId="0" applyFont="1" applyFill="1" applyBorder="1" applyAlignment="1" applyProtection="1">
      <alignment horizontal="left" vertical="center" wrapText="1" indent="1"/>
      <protection/>
    </xf>
    <xf numFmtId="0" fontId="91" fillId="36" borderId="49" xfId="0" applyFont="1" applyFill="1" applyBorder="1" applyAlignment="1" applyProtection="1">
      <alignment horizontal="left" vertical="center" wrapText="1" indent="1"/>
      <protection/>
    </xf>
    <xf numFmtId="0" fontId="91" fillId="36" borderId="18" xfId="0" applyFont="1" applyFill="1" applyBorder="1" applyAlignment="1" applyProtection="1">
      <alignment horizontal="left" vertical="center" wrapText="1" indent="1"/>
      <protection/>
    </xf>
    <xf numFmtId="0" fontId="91" fillId="36" borderId="0" xfId="0" applyFont="1" applyFill="1" applyBorder="1" applyAlignment="1" applyProtection="1">
      <alignment horizontal="left" vertical="center" wrapText="1" indent="1"/>
      <protection/>
    </xf>
    <xf numFmtId="0" fontId="91" fillId="36" borderId="61" xfId="0" applyFont="1" applyFill="1" applyBorder="1" applyAlignment="1" applyProtection="1">
      <alignment horizontal="left" vertical="center" wrapText="1" indent="1"/>
      <protection/>
    </xf>
    <xf numFmtId="0" fontId="91" fillId="35" borderId="17" xfId="0" applyFont="1" applyFill="1" applyBorder="1" applyAlignment="1" applyProtection="1">
      <alignment horizontal="center" vertical="center" wrapText="1"/>
      <protection/>
    </xf>
    <xf numFmtId="0" fontId="91" fillId="35" borderId="40" xfId="0" applyFont="1" applyFill="1" applyBorder="1" applyAlignment="1" applyProtection="1">
      <alignment horizontal="center" vertical="center" wrapText="1"/>
      <protection/>
    </xf>
    <xf numFmtId="0" fontId="91" fillId="35" borderId="49" xfId="0" applyFont="1" applyFill="1" applyBorder="1" applyAlignment="1" applyProtection="1">
      <alignment horizontal="center" vertical="center" wrapText="1"/>
      <protection/>
    </xf>
    <xf numFmtId="0" fontId="91" fillId="35" borderId="18" xfId="0" applyFont="1" applyFill="1" applyBorder="1" applyAlignment="1" applyProtection="1">
      <alignment horizontal="center" vertical="center" wrapText="1"/>
      <protection/>
    </xf>
    <xf numFmtId="0" fontId="91" fillId="35" borderId="0" xfId="0" applyFont="1" applyFill="1" applyBorder="1" applyAlignment="1" applyProtection="1">
      <alignment horizontal="center" vertical="center" wrapText="1"/>
      <protection/>
    </xf>
    <xf numFmtId="0" fontId="91" fillId="35" borderId="61" xfId="0" applyFont="1" applyFill="1" applyBorder="1" applyAlignment="1" applyProtection="1">
      <alignment horizontal="center" vertical="center" wrapText="1"/>
      <protection/>
    </xf>
    <xf numFmtId="0" fontId="91" fillId="35" borderId="123" xfId="0" applyFont="1" applyFill="1" applyBorder="1" applyAlignment="1" applyProtection="1">
      <alignment horizontal="center" vertical="center" wrapText="1"/>
      <protection/>
    </xf>
    <xf numFmtId="0" fontId="91" fillId="35" borderId="105" xfId="0" applyFont="1" applyFill="1" applyBorder="1" applyAlignment="1" applyProtection="1">
      <alignment horizontal="center" vertical="center" wrapText="1"/>
      <protection/>
    </xf>
    <xf numFmtId="0" fontId="91" fillId="35" borderId="113" xfId="0" applyFont="1" applyFill="1" applyBorder="1" applyAlignment="1" applyProtection="1">
      <alignment horizontal="center" vertical="center" wrapText="1"/>
      <protection/>
    </xf>
    <xf numFmtId="0" fontId="91" fillId="35" borderId="17" xfId="0" applyFont="1" applyFill="1" applyBorder="1" applyAlignment="1" applyProtection="1">
      <alignment horizontal="center" vertical="center"/>
      <protection/>
    </xf>
    <xf numFmtId="0" fontId="91" fillId="35" borderId="40" xfId="0" applyFont="1" applyFill="1" applyBorder="1" applyAlignment="1" applyProtection="1">
      <alignment horizontal="center" vertical="center"/>
      <protection/>
    </xf>
    <xf numFmtId="0" fontId="89" fillId="35" borderId="49" xfId="0" applyFont="1" applyFill="1" applyBorder="1" applyAlignment="1" applyProtection="1">
      <alignment/>
      <protection/>
    </xf>
    <xf numFmtId="0" fontId="91" fillId="35" borderId="18" xfId="0" applyFont="1" applyFill="1" applyBorder="1" applyAlignment="1" applyProtection="1">
      <alignment horizontal="center" vertical="center"/>
      <protection/>
    </xf>
    <xf numFmtId="0" fontId="91" fillId="35" borderId="0" xfId="0" applyFont="1" applyFill="1" applyBorder="1" applyAlignment="1" applyProtection="1">
      <alignment horizontal="center" vertical="center"/>
      <protection/>
    </xf>
    <xf numFmtId="0" fontId="89" fillId="35" borderId="61" xfId="0" applyFont="1" applyFill="1" applyBorder="1" applyAlignment="1" applyProtection="1">
      <alignment/>
      <protection/>
    </xf>
    <xf numFmtId="0" fontId="91" fillId="35" borderId="123" xfId="0" applyFont="1" applyFill="1" applyBorder="1" applyAlignment="1" applyProtection="1">
      <alignment horizontal="center" vertical="center"/>
      <protection/>
    </xf>
    <xf numFmtId="0" fontId="91" fillId="35" borderId="105" xfId="0" applyFont="1" applyFill="1" applyBorder="1" applyAlignment="1" applyProtection="1">
      <alignment horizontal="center" vertical="center"/>
      <protection/>
    </xf>
    <xf numFmtId="0" fontId="89" fillId="35" borderId="113" xfId="0" applyFont="1" applyFill="1" applyBorder="1" applyAlignment="1" applyProtection="1">
      <alignment/>
      <protection/>
    </xf>
    <xf numFmtId="0" fontId="91" fillId="36" borderId="126" xfId="0" applyFont="1" applyFill="1" applyBorder="1" applyAlignment="1" applyProtection="1">
      <alignment horizontal="center" wrapText="1"/>
      <protection/>
    </xf>
    <xf numFmtId="0" fontId="0" fillId="0" borderId="127" xfId="0" applyBorder="1" applyAlignment="1" applyProtection="1">
      <alignment/>
      <protection/>
    </xf>
    <xf numFmtId="0" fontId="91" fillId="36" borderId="18" xfId="0" applyFont="1" applyFill="1" applyBorder="1" applyAlignment="1" applyProtection="1">
      <alignment horizontal="center" wrapText="1"/>
      <protection/>
    </xf>
    <xf numFmtId="0" fontId="0" fillId="0" borderId="0" xfId="0" applyBorder="1" applyAlignment="1" applyProtection="1">
      <alignment/>
      <protection/>
    </xf>
    <xf numFmtId="0" fontId="89" fillId="36" borderId="0" xfId="0" applyFont="1" applyFill="1" applyBorder="1" applyAlignment="1" applyProtection="1">
      <alignment horizontal="center" vertical="center" wrapText="1"/>
      <protection/>
    </xf>
    <xf numFmtId="0" fontId="89" fillId="36" borderId="0" xfId="0" applyFont="1" applyFill="1" applyBorder="1" applyAlignment="1" applyProtection="1">
      <alignment wrapText="1"/>
      <protection/>
    </xf>
    <xf numFmtId="0" fontId="91" fillId="36" borderId="0" xfId="0" applyFont="1" applyFill="1" applyBorder="1" applyAlignment="1" applyProtection="1">
      <alignment horizontal="center" wrapText="1"/>
      <protection/>
    </xf>
    <xf numFmtId="0" fontId="89" fillId="36" borderId="61" xfId="0" applyFont="1" applyFill="1" applyBorder="1" applyAlignment="1" applyProtection="1">
      <alignment wrapText="1"/>
      <protection/>
    </xf>
    <xf numFmtId="0" fontId="91" fillId="36" borderId="57" xfId="0" applyFont="1" applyFill="1" applyBorder="1" applyAlignment="1" applyProtection="1">
      <alignment horizontal="center" wrapText="1"/>
      <protection/>
    </xf>
    <xf numFmtId="0" fontId="89" fillId="36" borderId="57" xfId="0" applyFont="1" applyFill="1" applyBorder="1" applyAlignment="1" applyProtection="1">
      <alignment wrapText="1"/>
      <protection/>
    </xf>
    <xf numFmtId="0" fontId="91" fillId="36" borderId="46" xfId="0" applyFont="1" applyFill="1" applyBorder="1" applyAlignment="1" applyProtection="1">
      <alignment horizontal="center" wrapText="1"/>
      <protection/>
    </xf>
    <xf numFmtId="0" fontId="89" fillId="36" borderId="46" xfId="0" applyFont="1" applyFill="1" applyBorder="1" applyAlignment="1" applyProtection="1">
      <alignment wrapText="1"/>
      <protection/>
    </xf>
    <xf numFmtId="0" fontId="89" fillId="36" borderId="16" xfId="0" applyFont="1" applyFill="1" applyBorder="1" applyAlignment="1" applyProtection="1">
      <alignment wrapText="1"/>
      <protection/>
    </xf>
    <xf numFmtId="0" fontId="91" fillId="36" borderId="61" xfId="0" applyFont="1" applyFill="1" applyBorder="1" applyAlignment="1" applyProtection="1">
      <alignment horizontal="center" wrapText="1"/>
      <protection/>
    </xf>
    <xf numFmtId="0" fontId="89" fillId="36" borderId="61" xfId="0" applyFont="1" applyFill="1" applyBorder="1" applyAlignment="1" applyProtection="1">
      <alignment horizontal="center"/>
      <protection/>
    </xf>
    <xf numFmtId="0" fontId="89" fillId="36" borderId="0" xfId="0" applyFont="1" applyFill="1" applyBorder="1" applyAlignment="1" applyProtection="1">
      <alignment horizontal="center"/>
      <protection/>
    </xf>
    <xf numFmtId="0" fontId="91" fillId="0" borderId="126" xfId="0" applyFont="1" applyBorder="1" applyAlignment="1" applyProtection="1">
      <alignment horizontal="center" vertical="center" wrapText="1"/>
      <protection/>
    </xf>
    <xf numFmtId="0" fontId="91" fillId="0" borderId="127" xfId="0" applyFont="1" applyBorder="1" applyAlignment="1" applyProtection="1">
      <alignment horizontal="center" vertical="center" wrapText="1"/>
      <protection/>
    </xf>
    <xf numFmtId="0" fontId="91" fillId="0" borderId="18" xfId="0" applyFont="1" applyBorder="1" applyAlignment="1" applyProtection="1">
      <alignment horizontal="center" vertical="center" wrapText="1"/>
      <protection/>
    </xf>
    <xf numFmtId="0" fontId="91" fillId="0" borderId="0" xfId="0" applyFont="1" applyBorder="1" applyAlignment="1" applyProtection="1">
      <alignment horizontal="center" vertical="center" wrapText="1"/>
      <protection/>
    </xf>
    <xf numFmtId="0" fontId="91" fillId="0" borderId="128" xfId="0" applyFont="1" applyBorder="1" applyAlignment="1" applyProtection="1">
      <alignment horizontal="center" vertical="center" wrapText="1"/>
      <protection/>
    </xf>
    <xf numFmtId="0" fontId="91" fillId="0" borderId="61" xfId="0" applyFont="1" applyBorder="1" applyAlignment="1" applyProtection="1">
      <alignment horizontal="center" vertical="center" wrapText="1"/>
      <protection/>
    </xf>
    <xf numFmtId="0" fontId="91" fillId="0" borderId="123" xfId="0" applyFont="1" applyBorder="1" applyAlignment="1" applyProtection="1">
      <alignment horizontal="center" vertical="center" wrapText="1"/>
      <protection/>
    </xf>
    <xf numFmtId="0" fontId="91" fillId="0" borderId="113" xfId="0" applyFont="1" applyBorder="1" applyAlignment="1" applyProtection="1">
      <alignment horizontal="center" vertical="center" wrapText="1"/>
      <protection/>
    </xf>
    <xf numFmtId="0" fontId="86" fillId="0" borderId="57" xfId="0" applyFont="1" applyBorder="1" applyAlignment="1" applyProtection="1">
      <alignment horizontal="center" vertical="center"/>
      <protection/>
    </xf>
    <xf numFmtId="0" fontId="86" fillId="0" borderId="25" xfId="0" applyFont="1" applyBorder="1" applyAlignment="1" applyProtection="1">
      <alignment horizontal="center" vertical="center"/>
      <protection/>
    </xf>
    <xf numFmtId="0" fontId="86" fillId="0" borderId="46" xfId="0" applyFont="1" applyBorder="1" applyAlignment="1" applyProtection="1">
      <alignment horizontal="center" vertical="center"/>
      <protection/>
    </xf>
    <xf numFmtId="0" fontId="86" fillId="0" borderId="28" xfId="0" applyFont="1" applyBorder="1" applyAlignment="1" applyProtection="1">
      <alignment horizontal="center" vertical="center"/>
      <protection/>
    </xf>
    <xf numFmtId="0" fontId="91" fillId="0" borderId="117" xfId="0" applyFont="1" applyBorder="1" applyAlignment="1" applyProtection="1">
      <alignment horizontal="left" vertical="center" wrapText="1" indent="1"/>
      <protection/>
    </xf>
    <xf numFmtId="0" fontId="91" fillId="0" borderId="68" xfId="0" applyFont="1" applyBorder="1" applyAlignment="1" applyProtection="1">
      <alignment horizontal="left" vertical="center" indent="1"/>
      <protection/>
    </xf>
    <xf numFmtId="1" fontId="91" fillId="0" borderId="115" xfId="0" applyNumberFormat="1" applyFont="1" applyBorder="1" applyAlignment="1" applyProtection="1">
      <alignment horizontal="center" vertical="center" wrapText="1"/>
      <protection/>
    </xf>
    <xf numFmtId="1" fontId="91" fillId="0" borderId="46" xfId="0" applyNumberFormat="1" applyFont="1" applyBorder="1" applyAlignment="1" applyProtection="1">
      <alignment horizontal="center" vertical="center"/>
      <protection/>
    </xf>
    <xf numFmtId="0" fontId="91" fillId="0" borderId="48" xfId="0" applyFont="1" applyBorder="1" applyAlignment="1" applyProtection="1">
      <alignment horizontal="left" vertical="center" wrapText="1" indent="1"/>
      <protection/>
    </xf>
    <xf numFmtId="0" fontId="91" fillId="0" borderId="57" xfId="0" applyFont="1" applyBorder="1" applyAlignment="1" applyProtection="1">
      <alignment horizontal="left" vertical="center" indent="1"/>
      <protection/>
    </xf>
    <xf numFmtId="0" fontId="91" fillId="36" borderId="19" xfId="0" applyFont="1" applyFill="1" applyBorder="1" applyAlignment="1" applyProtection="1">
      <alignment horizontal="center" vertical="top"/>
      <protection/>
    </xf>
    <xf numFmtId="0" fontId="0" fillId="0" borderId="62" xfId="0" applyBorder="1" applyAlignment="1" applyProtection="1">
      <alignment/>
      <protection/>
    </xf>
    <xf numFmtId="0" fontId="91" fillId="36" borderId="51" xfId="0" applyFont="1" applyFill="1" applyBorder="1" applyAlignment="1" applyProtection="1">
      <alignment horizontal="left" vertical="center" wrapText="1" indent="1"/>
      <protection/>
    </xf>
    <xf numFmtId="0" fontId="89" fillId="36" borderId="73" xfId="0" applyFont="1" applyFill="1" applyBorder="1" applyAlignment="1" applyProtection="1">
      <alignment horizontal="left" wrapText="1" indent="1"/>
      <protection/>
    </xf>
    <xf numFmtId="0" fontId="89" fillId="36" borderId="65" xfId="0" applyFont="1" applyFill="1" applyBorder="1" applyAlignment="1" applyProtection="1">
      <alignment horizontal="left" wrapText="1" indent="1"/>
      <protection/>
    </xf>
    <xf numFmtId="0" fontId="89" fillId="36" borderId="74" xfId="0" applyFont="1" applyFill="1" applyBorder="1" applyAlignment="1" applyProtection="1">
      <alignment horizontal="left" wrapText="1" indent="1"/>
      <protection/>
    </xf>
    <xf numFmtId="0" fontId="89" fillId="36" borderId="35" xfId="0" applyFont="1" applyFill="1" applyBorder="1" applyAlignment="1" applyProtection="1">
      <alignment horizontal="left" wrapText="1" indent="1"/>
      <protection/>
    </xf>
    <xf numFmtId="0" fontId="89" fillId="36" borderId="75" xfId="0" applyFont="1" applyFill="1" applyBorder="1" applyAlignment="1" applyProtection="1">
      <alignment horizontal="left" wrapText="1" indent="1"/>
      <protection/>
    </xf>
    <xf numFmtId="1" fontId="91" fillId="36" borderId="51" xfId="0" applyNumberFormat="1" applyFont="1" applyFill="1" applyBorder="1" applyAlignment="1" applyProtection="1">
      <alignment horizontal="center" vertical="center" wrapText="1"/>
      <protection/>
    </xf>
    <xf numFmtId="0" fontId="0" fillId="36" borderId="73" xfId="0" applyFill="1" applyBorder="1" applyAlignment="1" applyProtection="1">
      <alignment horizontal="center"/>
      <protection/>
    </xf>
    <xf numFmtId="4" fontId="91" fillId="36" borderId="26" xfId="0" applyNumberFormat="1" applyFont="1" applyFill="1" applyBorder="1" applyAlignment="1" applyProtection="1">
      <alignment horizontal="center" vertical="center" wrapText="1"/>
      <protection/>
    </xf>
    <xf numFmtId="4" fontId="89" fillId="36" borderId="46" xfId="0" applyNumberFormat="1" applyFont="1" applyFill="1" applyBorder="1" applyAlignment="1" applyProtection="1">
      <alignment horizontal="center" vertical="center" wrapText="1"/>
      <protection/>
    </xf>
    <xf numFmtId="4" fontId="89" fillId="36" borderId="28" xfId="0" applyNumberFormat="1" applyFont="1" applyFill="1" applyBorder="1" applyAlignment="1" applyProtection="1">
      <alignment horizontal="center" vertical="center" wrapText="1"/>
      <protection/>
    </xf>
    <xf numFmtId="4" fontId="91" fillId="36" borderId="17" xfId="0" applyNumberFormat="1" applyFont="1" applyFill="1" applyBorder="1" applyAlignment="1" applyProtection="1">
      <alignment horizontal="center" vertical="center" wrapText="1"/>
      <protection/>
    </xf>
    <xf numFmtId="4" fontId="89" fillId="36" borderId="49" xfId="0" applyNumberFormat="1" applyFont="1" applyFill="1" applyBorder="1" applyAlignment="1" applyProtection="1">
      <alignment horizontal="center" wrapText="1"/>
      <protection/>
    </xf>
    <xf numFmtId="4" fontId="89" fillId="36" borderId="18" xfId="0" applyNumberFormat="1" applyFont="1" applyFill="1" applyBorder="1" applyAlignment="1" applyProtection="1">
      <alignment horizontal="center" vertical="center" wrapText="1"/>
      <protection/>
    </xf>
    <xf numFmtId="4" fontId="89" fillId="36" borderId="61" xfId="0" applyNumberFormat="1" applyFont="1" applyFill="1" applyBorder="1" applyAlignment="1" applyProtection="1">
      <alignment horizontal="center" wrapText="1"/>
      <protection/>
    </xf>
    <xf numFmtId="4" fontId="89" fillId="36" borderId="19" xfId="0" applyNumberFormat="1" applyFont="1" applyFill="1" applyBorder="1" applyAlignment="1" applyProtection="1">
      <alignment horizontal="center" vertical="center" wrapText="1"/>
      <protection/>
    </xf>
    <xf numFmtId="4" fontId="89" fillId="36" borderId="76" xfId="0" applyNumberFormat="1" applyFont="1" applyFill="1" applyBorder="1" applyAlignment="1" applyProtection="1">
      <alignment horizontal="center" wrapText="1"/>
      <protection/>
    </xf>
    <xf numFmtId="0" fontId="91" fillId="36" borderId="110" xfId="0" applyFont="1" applyFill="1" applyBorder="1" applyAlignment="1" applyProtection="1">
      <alignment horizontal="left" vertical="center" wrapText="1" indent="1"/>
      <protection/>
    </xf>
    <xf numFmtId="0" fontId="0" fillId="36" borderId="98" xfId="0" applyFill="1" applyBorder="1" applyAlignment="1" applyProtection="1">
      <alignment horizontal="left" indent="1"/>
      <protection/>
    </xf>
    <xf numFmtId="0" fontId="0" fillId="36" borderId="20" xfId="0" applyFill="1" applyBorder="1" applyAlignment="1" applyProtection="1">
      <alignment horizontal="left" indent="1"/>
      <protection/>
    </xf>
    <xf numFmtId="4" fontId="91" fillId="36" borderId="13" xfId="0" applyNumberFormat="1" applyFont="1" applyFill="1" applyBorder="1" applyAlignment="1" applyProtection="1">
      <alignment horizontal="center" vertical="center" wrapText="1"/>
      <protection/>
    </xf>
    <xf numFmtId="0" fontId="0" fillId="36" borderId="57" xfId="0" applyFont="1" applyFill="1" applyBorder="1" applyAlignment="1" applyProtection="1">
      <alignment horizontal="center" vertical="center" wrapText="1"/>
      <protection/>
    </xf>
    <xf numFmtId="0" fontId="0" fillId="36" borderId="25" xfId="0" applyFont="1" applyFill="1" applyBorder="1" applyAlignment="1" applyProtection="1">
      <alignment horizontal="center" vertical="center" wrapText="1"/>
      <protection/>
    </xf>
    <xf numFmtId="4" fontId="91" fillId="36" borderId="49" xfId="0" applyNumberFormat="1" applyFont="1" applyFill="1" applyBorder="1" applyAlignment="1" applyProtection="1">
      <alignment horizontal="center" vertical="center" wrapText="1"/>
      <protection/>
    </xf>
    <xf numFmtId="4" fontId="91" fillId="36" borderId="18" xfId="0" applyNumberFormat="1" applyFont="1" applyFill="1" applyBorder="1" applyAlignment="1" applyProtection="1">
      <alignment horizontal="center" vertical="center" wrapText="1"/>
      <protection/>
    </xf>
    <xf numFmtId="4" fontId="91" fillId="36" borderId="61" xfId="0" applyNumberFormat="1" applyFont="1" applyFill="1" applyBorder="1" applyAlignment="1" applyProtection="1">
      <alignment horizontal="center" vertical="center" wrapText="1"/>
      <protection/>
    </xf>
    <xf numFmtId="4" fontId="91" fillId="36" borderId="19" xfId="0" applyNumberFormat="1" applyFont="1" applyFill="1" applyBorder="1" applyAlignment="1" applyProtection="1">
      <alignment horizontal="center" vertical="center" wrapText="1"/>
      <protection/>
    </xf>
    <xf numFmtId="4" fontId="91" fillId="36" borderId="76" xfId="0" applyNumberFormat="1" applyFont="1" applyFill="1" applyBorder="1" applyAlignment="1" applyProtection="1">
      <alignment horizontal="center" vertical="center" wrapText="1"/>
      <protection/>
    </xf>
    <xf numFmtId="1" fontId="91" fillId="36" borderId="65" xfId="0" applyNumberFormat="1" applyFont="1" applyFill="1" applyBorder="1" applyAlignment="1" applyProtection="1">
      <alignment horizontal="center" vertical="center" wrapText="1"/>
      <protection/>
    </xf>
    <xf numFmtId="0" fontId="0" fillId="36" borderId="74" xfId="0" applyFill="1" applyBorder="1" applyAlignment="1" applyProtection="1">
      <alignment horizontal="center"/>
      <protection/>
    </xf>
    <xf numFmtId="1" fontId="91" fillId="36" borderId="35" xfId="0" applyNumberFormat="1" applyFont="1" applyFill="1" applyBorder="1" applyAlignment="1" applyProtection="1">
      <alignment horizontal="center" vertical="center" wrapText="1"/>
      <protection/>
    </xf>
    <xf numFmtId="0" fontId="0" fillId="36" borderId="75" xfId="0" applyFill="1" applyBorder="1" applyAlignment="1" applyProtection="1">
      <alignment horizontal="center"/>
      <protection/>
    </xf>
    <xf numFmtId="0" fontId="0" fillId="35" borderId="40" xfId="0" applyFill="1" applyBorder="1" applyAlignment="1" applyProtection="1">
      <alignment vertical="center" wrapText="1"/>
      <protection/>
    </xf>
    <xf numFmtId="0" fontId="0" fillId="35" borderId="49" xfId="0" applyFill="1" applyBorder="1" applyAlignment="1" applyProtection="1">
      <alignment vertical="center" wrapText="1"/>
      <protection/>
    </xf>
    <xf numFmtId="0" fontId="0" fillId="35" borderId="19" xfId="0" applyFill="1" applyBorder="1" applyAlignment="1" applyProtection="1">
      <alignment vertical="center" wrapText="1"/>
      <protection/>
    </xf>
    <xf numFmtId="0" fontId="0" fillId="35" borderId="62" xfId="0" applyFill="1" applyBorder="1" applyAlignment="1" applyProtection="1">
      <alignment vertical="center" wrapText="1"/>
      <protection/>
    </xf>
    <xf numFmtId="0" fontId="0" fillId="35" borderId="76" xfId="0" applyFill="1" applyBorder="1" applyAlignment="1" applyProtection="1">
      <alignment vertical="center" wrapText="1"/>
      <protection/>
    </xf>
    <xf numFmtId="0" fontId="91" fillId="0" borderId="17" xfId="0" applyFont="1" applyBorder="1" applyAlignment="1" applyProtection="1">
      <alignment horizontal="center" vertical="center" wrapText="1"/>
      <protection/>
    </xf>
    <xf numFmtId="0" fontId="91" fillId="0" borderId="13" xfId="0" applyFont="1" applyBorder="1" applyAlignment="1" applyProtection="1">
      <alignment horizontal="center" wrapText="1"/>
      <protection/>
    </xf>
    <xf numFmtId="0" fontId="0" fillId="0" borderId="25" xfId="0" applyBorder="1" applyAlignment="1" applyProtection="1">
      <alignment horizontal="center"/>
      <protection/>
    </xf>
    <xf numFmtId="0" fontId="91" fillId="0" borderId="26" xfId="0" applyFont="1" applyBorder="1" applyAlignment="1" applyProtection="1">
      <alignment horizontal="center" wrapText="1"/>
      <protection/>
    </xf>
    <xf numFmtId="0" fontId="0" fillId="0" borderId="28" xfId="0" applyBorder="1" applyAlignment="1" applyProtection="1">
      <alignment horizontal="center"/>
      <protection/>
    </xf>
    <xf numFmtId="0" fontId="86" fillId="0" borderId="49" xfId="0" applyFont="1" applyBorder="1" applyAlignment="1" applyProtection="1">
      <alignment vertical="center" wrapText="1"/>
      <protection/>
    </xf>
    <xf numFmtId="0" fontId="0" fillId="36" borderId="57"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86" fillId="0" borderId="40" xfId="0" applyFont="1" applyBorder="1" applyAlignment="1" applyProtection="1">
      <alignment horizontal="center" vertical="center" wrapText="1"/>
      <protection/>
    </xf>
    <xf numFmtId="0" fontId="86" fillId="0" borderId="49" xfId="0" applyFont="1" applyBorder="1" applyAlignment="1" applyProtection="1">
      <alignment horizontal="center" vertical="center" wrapText="1"/>
      <protection/>
    </xf>
    <xf numFmtId="3" fontId="91" fillId="36" borderId="110" xfId="0" applyNumberFormat="1" applyFont="1" applyFill="1" applyBorder="1" applyAlignment="1" applyProtection="1">
      <alignment horizontal="center" vertical="center"/>
      <protection/>
    </xf>
    <xf numFmtId="3" fontId="91" fillId="36" borderId="20" xfId="0" applyNumberFormat="1" applyFont="1" applyFill="1" applyBorder="1" applyAlignment="1" applyProtection="1">
      <alignment horizontal="center" vertical="center"/>
      <protection/>
    </xf>
    <xf numFmtId="4" fontId="91" fillId="36" borderId="110" xfId="0" applyNumberFormat="1" applyFont="1" applyFill="1" applyBorder="1" applyAlignment="1" applyProtection="1">
      <alignment horizontal="center" vertical="center" wrapText="1"/>
      <protection/>
    </xf>
    <xf numFmtId="4" fontId="91" fillId="36" borderId="20" xfId="0" applyNumberFormat="1" applyFont="1" applyFill="1" applyBorder="1" applyAlignment="1" applyProtection="1">
      <alignment horizontal="center" vertical="center" wrapText="1"/>
      <protection/>
    </xf>
    <xf numFmtId="4" fontId="91" fillId="36" borderId="98" xfId="0" applyNumberFormat="1" applyFont="1" applyFill="1" applyBorder="1" applyAlignment="1" applyProtection="1">
      <alignment horizontal="center" vertical="center" wrapText="1"/>
      <protection/>
    </xf>
    <xf numFmtId="0" fontId="0" fillId="0" borderId="49" xfId="0" applyBorder="1" applyAlignment="1" applyProtection="1">
      <alignment horizontal="center" vertical="center"/>
      <protection/>
    </xf>
    <xf numFmtId="0" fontId="0" fillId="0" borderId="40" xfId="0" applyBorder="1" applyAlignment="1" applyProtection="1">
      <alignment wrapText="1"/>
      <protection/>
    </xf>
    <xf numFmtId="0" fontId="0" fillId="0" borderId="49" xfId="0" applyBorder="1" applyAlignment="1" applyProtection="1">
      <alignment wrapText="1"/>
      <protection/>
    </xf>
    <xf numFmtId="0" fontId="91" fillId="0" borderId="19" xfId="0" applyFont="1" applyBorder="1" applyAlignment="1" applyProtection="1">
      <alignment horizontal="center" vertical="center" wrapText="1"/>
      <protection/>
    </xf>
    <xf numFmtId="0" fontId="91" fillId="0" borderId="76" xfId="0" applyFont="1" applyBorder="1" applyAlignment="1" applyProtection="1">
      <alignment horizontal="center" vertical="center"/>
      <protection/>
    </xf>
    <xf numFmtId="0" fontId="0" fillId="0" borderId="62" xfId="0" applyBorder="1" applyAlignment="1" applyProtection="1">
      <alignment wrapText="1"/>
      <protection/>
    </xf>
    <xf numFmtId="0" fontId="0" fillId="0" borderId="76" xfId="0" applyBorder="1" applyAlignment="1" applyProtection="1">
      <alignment wrapText="1"/>
      <protection/>
    </xf>
    <xf numFmtId="4" fontId="91" fillId="36" borderId="51" xfId="0" applyNumberFormat="1" applyFont="1" applyFill="1" applyBorder="1" applyAlignment="1" applyProtection="1">
      <alignment horizontal="center" vertical="center"/>
      <protection/>
    </xf>
    <xf numFmtId="0" fontId="91" fillId="36" borderId="73" xfId="0" applyFont="1" applyFill="1" applyBorder="1" applyAlignment="1" applyProtection="1">
      <alignment horizontal="center" vertical="center"/>
      <protection/>
    </xf>
    <xf numFmtId="0" fontId="91" fillId="36" borderId="70" xfId="0" applyFont="1" applyFill="1" applyBorder="1" applyAlignment="1" applyProtection="1">
      <alignment horizontal="center" vertical="center"/>
      <protection/>
    </xf>
    <xf numFmtId="4" fontId="91" fillId="36" borderId="65" xfId="0" applyNumberFormat="1" applyFont="1" applyFill="1" applyBorder="1" applyAlignment="1" applyProtection="1">
      <alignment horizontal="center" vertical="center"/>
      <protection/>
    </xf>
    <xf numFmtId="0" fontId="91" fillId="36" borderId="71" xfId="0" applyFont="1" applyFill="1" applyBorder="1" applyAlignment="1" applyProtection="1">
      <alignment horizontal="center" vertical="center"/>
      <protection/>
    </xf>
    <xf numFmtId="0" fontId="91" fillId="36" borderId="74" xfId="0" applyFont="1" applyFill="1" applyBorder="1" applyAlignment="1" applyProtection="1">
      <alignment horizontal="center" vertical="center"/>
      <protection/>
    </xf>
    <xf numFmtId="0" fontId="91" fillId="0" borderId="110" xfId="0" applyFont="1" applyBorder="1" applyAlignment="1" applyProtection="1">
      <alignment horizontal="left" vertical="center" wrapText="1" indent="1"/>
      <protection/>
    </xf>
    <xf numFmtId="0" fontId="0" fillId="0" borderId="129" xfId="0" applyBorder="1" applyAlignment="1" applyProtection="1">
      <alignment horizontal="left" indent="1"/>
      <protection/>
    </xf>
    <xf numFmtId="4" fontId="112" fillId="0" borderId="37" xfId="0" applyNumberFormat="1" applyFont="1" applyBorder="1" applyAlignment="1" applyProtection="1">
      <alignment horizontal="center" vertical="center"/>
      <protection/>
    </xf>
    <xf numFmtId="4" fontId="96" fillId="0" borderId="39" xfId="0" applyNumberFormat="1" applyFont="1" applyBorder="1" applyAlignment="1" applyProtection="1">
      <alignment horizontal="center"/>
      <protection/>
    </xf>
    <xf numFmtId="4" fontId="96" fillId="0" borderId="38" xfId="0" applyNumberFormat="1" applyFont="1" applyBorder="1" applyAlignment="1" applyProtection="1">
      <alignment horizontal="center"/>
      <protection/>
    </xf>
    <xf numFmtId="4" fontId="112" fillId="0" borderId="34" xfId="0" applyNumberFormat="1" applyFont="1" applyBorder="1" applyAlignment="1" applyProtection="1">
      <alignment horizontal="center" vertical="center"/>
      <protection/>
    </xf>
    <xf numFmtId="4" fontId="96" fillId="0" borderId="31" xfId="0" applyNumberFormat="1" applyFont="1" applyBorder="1" applyAlignment="1" applyProtection="1">
      <alignment horizontal="center"/>
      <protection/>
    </xf>
    <xf numFmtId="4" fontId="96" fillId="0" borderId="12" xfId="0" applyNumberFormat="1" applyFont="1" applyBorder="1" applyAlignment="1" applyProtection="1">
      <alignment horizontal="center"/>
      <protection/>
    </xf>
    <xf numFmtId="0" fontId="91" fillId="0" borderId="65" xfId="0" applyFont="1" applyBorder="1" applyAlignment="1" applyProtection="1">
      <alignment horizontal="left" vertical="center" wrapText="1" indent="1"/>
      <protection/>
    </xf>
    <xf numFmtId="0" fontId="0" fillId="0" borderId="74" xfId="0" applyBorder="1" applyAlignment="1" applyProtection="1">
      <alignment horizontal="left" indent="1"/>
      <protection/>
    </xf>
    <xf numFmtId="0" fontId="0" fillId="0" borderId="124" xfId="0" applyBorder="1" applyAlignment="1" applyProtection="1">
      <alignment horizontal="left" indent="1"/>
      <protection/>
    </xf>
    <xf numFmtId="4" fontId="112" fillId="0" borderId="11" xfId="0" applyNumberFormat="1" applyFont="1" applyBorder="1" applyAlignment="1" applyProtection="1">
      <alignment horizontal="center" vertical="center"/>
      <protection/>
    </xf>
    <xf numFmtId="4" fontId="96" fillId="0" borderId="32" xfId="0" applyNumberFormat="1" applyFont="1" applyBorder="1" applyAlignment="1" applyProtection="1">
      <alignment horizontal="center"/>
      <protection/>
    </xf>
    <xf numFmtId="4" fontId="96" fillId="0" borderId="10" xfId="0" applyNumberFormat="1" applyFont="1" applyBorder="1" applyAlignment="1" applyProtection="1">
      <alignment horizontal="center"/>
      <protection/>
    </xf>
    <xf numFmtId="4" fontId="94" fillId="34" borderId="11" xfId="0" applyNumberFormat="1" applyFont="1" applyFill="1" applyBorder="1" applyAlignment="1" applyProtection="1">
      <alignment horizontal="center" vertical="center"/>
      <protection/>
    </xf>
    <xf numFmtId="4" fontId="121" fillId="34" borderId="10" xfId="0" applyNumberFormat="1" applyFont="1" applyFill="1" applyBorder="1" applyAlignment="1" applyProtection="1">
      <alignment horizontal="center"/>
      <protection/>
    </xf>
    <xf numFmtId="4" fontId="121" fillId="34" borderId="32" xfId="0" applyNumberFormat="1" applyFont="1" applyFill="1" applyBorder="1" applyAlignment="1" applyProtection="1">
      <alignment horizontal="center"/>
      <protection/>
    </xf>
    <xf numFmtId="0" fontId="91" fillId="0" borderId="51" xfId="0" applyFont="1" applyBorder="1" applyAlignment="1" applyProtection="1">
      <alignment horizontal="left" vertical="center" wrapText="1" indent="1"/>
      <protection/>
    </xf>
    <xf numFmtId="0" fontId="0" fillId="0" borderId="114" xfId="0" applyBorder="1" applyAlignment="1" applyProtection="1">
      <alignment horizontal="left" indent="1"/>
      <protection/>
    </xf>
    <xf numFmtId="0" fontId="0" fillId="36" borderId="40" xfId="0" applyFill="1" applyBorder="1" applyAlignment="1" applyProtection="1">
      <alignment horizontal="left" indent="1"/>
      <protection/>
    </xf>
    <xf numFmtId="0" fontId="0" fillId="36" borderId="111" xfId="0" applyFill="1" applyBorder="1" applyAlignment="1" applyProtection="1">
      <alignment horizontal="left" indent="1"/>
      <protection/>
    </xf>
    <xf numFmtId="0" fontId="0" fillId="36" borderId="19" xfId="0" applyFill="1" applyBorder="1" applyAlignment="1" applyProtection="1">
      <alignment horizontal="left" indent="1"/>
      <protection/>
    </xf>
    <xf numFmtId="0" fontId="0" fillId="36" borderId="62" xfId="0" applyFill="1" applyBorder="1" applyAlignment="1" applyProtection="1">
      <alignment horizontal="left" indent="1"/>
      <protection/>
    </xf>
    <xf numFmtId="0" fontId="0" fillId="36" borderId="112" xfId="0" applyFill="1" applyBorder="1" applyAlignment="1" applyProtection="1">
      <alignment horizontal="left" indent="1"/>
      <protection/>
    </xf>
    <xf numFmtId="4" fontId="112" fillId="37" borderId="40" xfId="0" applyNumberFormat="1" applyFont="1" applyFill="1" applyBorder="1" applyAlignment="1" applyProtection="1">
      <alignment horizontal="center" vertical="center"/>
      <protection locked="0"/>
    </xf>
    <xf numFmtId="0" fontId="0" fillId="37" borderId="49" xfId="0" applyFill="1" applyBorder="1" applyAlignment="1" applyProtection="1">
      <alignment horizontal="center" vertical="center"/>
      <protection locked="0"/>
    </xf>
    <xf numFmtId="0" fontId="0" fillId="37" borderId="62" xfId="0" applyFill="1" applyBorder="1" applyAlignment="1" applyProtection="1">
      <alignment horizontal="center" vertical="center"/>
      <protection locked="0"/>
    </xf>
    <xf numFmtId="0" fontId="0" fillId="37" borderId="76" xfId="0" applyFill="1" applyBorder="1" applyAlignment="1" applyProtection="1">
      <alignment horizontal="center" vertical="center"/>
      <protection locked="0"/>
    </xf>
    <xf numFmtId="0" fontId="0" fillId="0" borderId="49"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0" fontId="91" fillId="0" borderId="35" xfId="0" applyFont="1" applyBorder="1" applyAlignment="1" applyProtection="1">
      <alignment horizontal="left" vertical="center" wrapText="1" indent="1"/>
      <protection/>
    </xf>
    <xf numFmtId="0" fontId="0" fillId="0" borderId="66" xfId="0" applyBorder="1" applyAlignment="1" applyProtection="1">
      <alignment horizontal="left" indent="1"/>
      <protection/>
    </xf>
    <xf numFmtId="0" fontId="0" fillId="0" borderId="49" xfId="0" applyBorder="1" applyAlignment="1" applyProtection="1">
      <alignment vertical="center"/>
      <protection/>
    </xf>
    <xf numFmtId="0" fontId="105" fillId="34" borderId="98" xfId="0" applyFont="1" applyFill="1" applyBorder="1" applyAlignment="1" applyProtection="1">
      <alignment horizontal="right" vertical="center" wrapText="1"/>
      <protection/>
    </xf>
    <xf numFmtId="0" fontId="113" fillId="0" borderId="98" xfId="0" applyFont="1" applyBorder="1" applyAlignment="1" applyProtection="1">
      <alignment horizontal="right" vertical="center" wrapText="1"/>
      <protection/>
    </xf>
    <xf numFmtId="0" fontId="91" fillId="0" borderId="110" xfId="0" applyFont="1" applyBorder="1" applyAlignment="1" applyProtection="1">
      <alignment horizontal="left" vertical="center" indent="1"/>
      <protection/>
    </xf>
    <xf numFmtId="4" fontId="94" fillId="34" borderId="40" xfId="0" applyNumberFormat="1" applyFont="1" applyFill="1" applyBorder="1" applyAlignment="1" applyProtection="1">
      <alignment horizontal="center" vertical="center"/>
      <protection/>
    </xf>
    <xf numFmtId="0" fontId="94" fillId="34" borderId="40" xfId="0" applyFont="1" applyFill="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0" fillId="0" borderId="40" xfId="0" applyBorder="1" applyAlignment="1" applyProtection="1">
      <alignment vertical="center"/>
      <protection/>
    </xf>
    <xf numFmtId="0" fontId="0" fillId="0" borderId="40" xfId="0" applyBorder="1" applyAlignment="1" applyProtection="1">
      <alignment/>
      <protection/>
    </xf>
    <xf numFmtId="4" fontId="91" fillId="36" borderId="35" xfId="0" applyNumberFormat="1" applyFont="1" applyFill="1" applyBorder="1" applyAlignment="1" applyProtection="1">
      <alignment horizontal="center" vertical="center"/>
      <protection/>
    </xf>
    <xf numFmtId="0" fontId="91" fillId="36" borderId="72" xfId="0" applyFont="1" applyFill="1" applyBorder="1" applyAlignment="1" applyProtection="1">
      <alignment horizontal="center" vertical="center"/>
      <protection/>
    </xf>
    <xf numFmtId="0" fontId="91" fillId="36" borderId="75" xfId="0" applyFont="1" applyFill="1" applyBorder="1" applyAlignment="1" applyProtection="1">
      <alignment horizontal="center" vertical="center"/>
      <protection/>
    </xf>
    <xf numFmtId="4" fontId="86" fillId="36" borderId="29" xfId="0" applyNumberFormat="1" applyFont="1" applyFill="1" applyBorder="1" applyAlignment="1" applyProtection="1">
      <alignment horizontal="center" vertical="center"/>
      <protection/>
    </xf>
    <xf numFmtId="0" fontId="0" fillId="36" borderId="16" xfId="0" applyFont="1" applyFill="1" applyBorder="1" applyAlignment="1" applyProtection="1">
      <alignment horizontal="center"/>
      <protection/>
    </xf>
    <xf numFmtId="0" fontId="0" fillId="36" borderId="30" xfId="0" applyFont="1" applyFill="1" applyBorder="1" applyAlignment="1" applyProtection="1">
      <alignment horizontal="center"/>
      <protection/>
    </xf>
    <xf numFmtId="0" fontId="86" fillId="0" borderId="40" xfId="0" applyFont="1" applyBorder="1" applyAlignment="1" applyProtection="1">
      <alignment horizontal="left" vertical="center" wrapText="1" indent="1"/>
      <protection/>
    </xf>
    <xf numFmtId="0" fontId="86" fillId="0" borderId="40" xfId="0" applyFont="1" applyBorder="1" applyAlignment="1" applyProtection="1">
      <alignment horizontal="left" vertical="center" indent="1"/>
      <protection/>
    </xf>
    <xf numFmtId="0" fontId="86" fillId="0" borderId="49" xfId="0" applyFont="1" applyBorder="1" applyAlignment="1" applyProtection="1">
      <alignment horizontal="left" vertical="center" indent="1"/>
      <protection/>
    </xf>
    <xf numFmtId="0" fontId="86" fillId="0" borderId="0" xfId="0" applyFont="1" applyBorder="1" applyAlignment="1" applyProtection="1">
      <alignment horizontal="left" vertical="center" indent="1"/>
      <protection/>
    </xf>
    <xf numFmtId="0" fontId="86" fillId="0" borderId="61" xfId="0" applyFont="1" applyBorder="1" applyAlignment="1" applyProtection="1">
      <alignment horizontal="left" vertical="center" indent="1"/>
      <protection/>
    </xf>
    <xf numFmtId="0" fontId="86" fillId="0" borderId="62" xfId="0" applyFont="1" applyBorder="1" applyAlignment="1" applyProtection="1">
      <alignment horizontal="left" vertical="center" indent="1"/>
      <protection/>
    </xf>
    <xf numFmtId="0" fontId="86" fillId="0" borderId="76" xfId="0" applyFont="1" applyBorder="1" applyAlignment="1" applyProtection="1">
      <alignment horizontal="left" vertical="center" indent="1"/>
      <protection/>
    </xf>
    <xf numFmtId="3" fontId="86" fillId="35" borderId="49" xfId="0" applyNumberFormat="1" applyFont="1" applyFill="1" applyBorder="1" applyAlignment="1" applyProtection="1">
      <alignment horizontal="center" vertical="center"/>
      <protection/>
    </xf>
    <xf numFmtId="3" fontId="86" fillId="35" borderId="61" xfId="0" applyNumberFormat="1" applyFont="1" applyFill="1" applyBorder="1" applyAlignment="1" applyProtection="1">
      <alignment horizontal="center" vertical="center"/>
      <protection/>
    </xf>
    <xf numFmtId="3" fontId="86" fillId="35" borderId="76" xfId="0" applyNumberFormat="1" applyFont="1" applyFill="1" applyBorder="1" applyAlignment="1" applyProtection="1">
      <alignment horizontal="center" vertical="center"/>
      <protection/>
    </xf>
    <xf numFmtId="4" fontId="86" fillId="35" borderId="29" xfId="0" applyNumberFormat="1" applyFont="1" applyFill="1" applyBorder="1" applyAlignment="1" applyProtection="1">
      <alignment horizontal="center" vertical="center"/>
      <protection/>
    </xf>
    <xf numFmtId="4" fontId="86" fillId="35" borderId="16" xfId="0" applyNumberFormat="1" applyFont="1" applyFill="1" applyBorder="1" applyAlignment="1" applyProtection="1">
      <alignment horizontal="center"/>
      <protection/>
    </xf>
    <xf numFmtId="4" fontId="86" fillId="35" borderId="30" xfId="0" applyNumberFormat="1" applyFont="1" applyFill="1" applyBorder="1" applyAlignment="1" applyProtection="1">
      <alignment horizontal="center"/>
      <protection/>
    </xf>
    <xf numFmtId="4" fontId="86" fillId="36" borderId="26" xfId="0" applyNumberFormat="1" applyFont="1" applyFill="1" applyBorder="1" applyAlignment="1" applyProtection="1">
      <alignment horizontal="center" vertical="center"/>
      <protection/>
    </xf>
    <xf numFmtId="0" fontId="0" fillId="36" borderId="46" xfId="0" applyFont="1" applyFill="1" applyBorder="1" applyAlignment="1" applyProtection="1">
      <alignment horizontal="center" vertical="center"/>
      <protection/>
    </xf>
    <xf numFmtId="0" fontId="0" fillId="36" borderId="28" xfId="0" applyFont="1" applyFill="1" applyBorder="1" applyAlignment="1" applyProtection="1">
      <alignment horizontal="center" vertical="center"/>
      <protection/>
    </xf>
    <xf numFmtId="3" fontId="86" fillId="35" borderId="29" xfId="0" applyNumberFormat="1" applyFont="1" applyFill="1" applyBorder="1" applyAlignment="1" applyProtection="1">
      <alignment horizontal="center" vertical="center"/>
      <protection/>
    </xf>
    <xf numFmtId="3" fontId="86" fillId="35" borderId="16" xfId="0" applyNumberFormat="1" applyFont="1" applyFill="1" applyBorder="1" applyAlignment="1" applyProtection="1">
      <alignment horizontal="center" vertical="center"/>
      <protection/>
    </xf>
    <xf numFmtId="3" fontId="0" fillId="35" borderId="30" xfId="0" applyNumberFormat="1" applyFont="1" applyFill="1" applyBorder="1" applyAlignment="1" applyProtection="1">
      <alignment horizontal="center"/>
      <protection/>
    </xf>
    <xf numFmtId="4" fontId="86" fillId="35" borderId="26" xfId="0" applyNumberFormat="1" applyFont="1" applyFill="1" applyBorder="1" applyAlignment="1" applyProtection="1">
      <alignment horizontal="center" vertical="center"/>
      <protection/>
    </xf>
    <xf numFmtId="4" fontId="86" fillId="35" borderId="46" xfId="0" applyNumberFormat="1" applyFont="1" applyFill="1" applyBorder="1" applyAlignment="1" applyProtection="1">
      <alignment horizontal="center"/>
      <protection/>
    </xf>
    <xf numFmtId="0" fontId="0" fillId="35" borderId="28" xfId="0" applyFont="1" applyFill="1" applyBorder="1" applyAlignment="1" applyProtection="1">
      <alignment horizontal="center"/>
      <protection/>
    </xf>
    <xf numFmtId="4" fontId="86" fillId="0" borderId="29" xfId="0" applyNumberFormat="1" applyFont="1" applyBorder="1" applyAlignment="1" applyProtection="1">
      <alignment horizontal="center" vertical="center"/>
      <protection/>
    </xf>
    <xf numFmtId="4" fontId="0" fillId="0" borderId="16" xfId="0" applyNumberFormat="1" applyBorder="1" applyAlignment="1" applyProtection="1">
      <alignment horizontal="center" vertical="center"/>
      <protection/>
    </xf>
    <xf numFmtId="0" fontId="0" fillId="0" borderId="30" xfId="0" applyBorder="1" applyAlignment="1" applyProtection="1">
      <alignment horizontal="center"/>
      <protection/>
    </xf>
    <xf numFmtId="4" fontId="0" fillId="0" borderId="30" xfId="0" applyNumberFormat="1" applyBorder="1" applyAlignment="1" applyProtection="1">
      <alignment horizontal="center" vertical="center"/>
      <protection/>
    </xf>
    <xf numFmtId="3" fontId="86" fillId="36" borderId="29" xfId="0" applyNumberFormat="1" applyFont="1" applyFill="1" applyBorder="1" applyAlignment="1" applyProtection="1">
      <alignment horizontal="center" vertical="center"/>
      <protection/>
    </xf>
    <xf numFmtId="3" fontId="86" fillId="36" borderId="16" xfId="0" applyNumberFormat="1" applyFont="1" applyFill="1" applyBorder="1" applyAlignment="1" applyProtection="1">
      <alignment horizontal="center" vertical="center"/>
      <protection/>
    </xf>
    <xf numFmtId="3" fontId="0" fillId="36" borderId="30" xfId="0" applyNumberFormat="1" applyFont="1" applyFill="1" applyBorder="1" applyAlignment="1" applyProtection="1">
      <alignment horizontal="center"/>
      <protection/>
    </xf>
    <xf numFmtId="1" fontId="86" fillId="36" borderId="13" xfId="0" applyNumberFormat="1" applyFont="1" applyFill="1" applyBorder="1" applyAlignment="1" applyProtection="1">
      <alignment horizontal="center" vertical="center"/>
      <protection/>
    </xf>
    <xf numFmtId="1" fontId="86" fillId="36" borderId="57" xfId="0" applyNumberFormat="1" applyFont="1" applyFill="1" applyBorder="1" applyAlignment="1" applyProtection="1">
      <alignment horizontal="center"/>
      <protection/>
    </xf>
    <xf numFmtId="1" fontId="0" fillId="36" borderId="25" xfId="0" applyNumberFormat="1" applyFont="1" applyFill="1" applyBorder="1" applyAlignment="1" applyProtection="1">
      <alignment horizontal="center"/>
      <protection/>
    </xf>
    <xf numFmtId="0" fontId="0" fillId="0" borderId="16" xfId="0" applyFont="1" applyBorder="1" applyAlignment="1" applyProtection="1">
      <alignment horizontal="center"/>
      <protection/>
    </xf>
    <xf numFmtId="0" fontId="0" fillId="0" borderId="30" xfId="0" applyFont="1" applyBorder="1" applyAlignment="1" applyProtection="1">
      <alignment horizontal="center"/>
      <protection/>
    </xf>
    <xf numFmtId="3" fontId="86" fillId="36" borderId="49" xfId="0" applyNumberFormat="1" applyFont="1" applyFill="1" applyBorder="1" applyAlignment="1" applyProtection="1">
      <alignment horizontal="center" vertical="center"/>
      <protection/>
    </xf>
    <xf numFmtId="3" fontId="86" fillId="36" borderId="61" xfId="0" applyNumberFormat="1" applyFont="1" applyFill="1" applyBorder="1" applyAlignment="1" applyProtection="1">
      <alignment horizontal="center" vertical="center"/>
      <protection/>
    </xf>
    <xf numFmtId="3" fontId="86" fillId="36" borderId="76" xfId="0" applyNumberFormat="1" applyFont="1" applyFill="1" applyBorder="1" applyAlignment="1" applyProtection="1">
      <alignment horizontal="center" vertical="center"/>
      <protection/>
    </xf>
    <xf numFmtId="4" fontId="86" fillId="36" borderId="16" xfId="0" applyNumberFormat="1" applyFont="1" applyFill="1" applyBorder="1" applyAlignment="1" applyProtection="1">
      <alignment horizontal="center"/>
      <protection/>
    </xf>
    <xf numFmtId="4" fontId="86" fillId="36" borderId="30" xfId="0" applyNumberFormat="1" applyFont="1" applyFill="1" applyBorder="1" applyAlignment="1" applyProtection="1">
      <alignment horizontal="center"/>
      <protection/>
    </xf>
    <xf numFmtId="0" fontId="0" fillId="36" borderId="46" xfId="0" applyFont="1" applyFill="1" applyBorder="1" applyAlignment="1" applyProtection="1">
      <alignment horizontal="center"/>
      <protection/>
    </xf>
    <xf numFmtId="0" fontId="0" fillId="36" borderId="28" xfId="0" applyFont="1" applyFill="1" applyBorder="1" applyAlignment="1" applyProtection="1">
      <alignment horizontal="center"/>
      <protection/>
    </xf>
    <xf numFmtId="0" fontId="0" fillId="35" borderId="29" xfId="0" applyFont="1" applyFill="1" applyBorder="1" applyAlignment="1" applyProtection="1">
      <alignment horizontal="center"/>
      <protection/>
    </xf>
    <xf numFmtId="0" fontId="0" fillId="0" borderId="16" xfId="0" applyBorder="1" applyAlignment="1" applyProtection="1">
      <alignment horizontal="center"/>
      <protection/>
    </xf>
    <xf numFmtId="4" fontId="86" fillId="37" borderId="29" xfId="0" applyNumberFormat="1" applyFont="1" applyFill="1" applyBorder="1" applyAlignment="1" applyProtection="1">
      <alignment horizontal="center" vertical="center"/>
      <protection/>
    </xf>
    <xf numFmtId="4" fontId="0" fillId="37" borderId="16" xfId="0" applyNumberFormat="1" applyFill="1" applyBorder="1" applyAlignment="1" applyProtection="1">
      <alignment horizontal="center" vertical="center"/>
      <protection/>
    </xf>
    <xf numFmtId="4" fontId="86" fillId="36" borderId="46" xfId="0" applyNumberFormat="1" applyFont="1" applyFill="1" applyBorder="1" applyAlignment="1" applyProtection="1">
      <alignment horizontal="center"/>
      <protection/>
    </xf>
    <xf numFmtId="3" fontId="86" fillId="0" borderId="29" xfId="0" applyNumberFormat="1"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0" xfId="0" applyBorder="1" applyAlignment="1" applyProtection="1">
      <alignment horizontal="center" vertical="center"/>
      <protection/>
    </xf>
    <xf numFmtId="2" fontId="86" fillId="0" borderId="29" xfId="0" applyNumberFormat="1" applyFont="1" applyBorder="1" applyAlignment="1" applyProtection="1">
      <alignment horizontal="center" vertical="center"/>
      <protection/>
    </xf>
    <xf numFmtId="2" fontId="0" fillId="0" borderId="16" xfId="0" applyNumberFormat="1" applyBorder="1" applyAlignment="1" applyProtection="1">
      <alignment horizontal="center" vertical="center"/>
      <protection/>
    </xf>
    <xf numFmtId="2" fontId="0" fillId="0" borderId="30" xfId="0" applyNumberFormat="1" applyBorder="1" applyAlignment="1" applyProtection="1">
      <alignment horizontal="center" vertical="center"/>
      <protection/>
    </xf>
    <xf numFmtId="3" fontId="86" fillId="36" borderId="30" xfId="0" applyNumberFormat="1" applyFont="1" applyFill="1" applyBorder="1" applyAlignment="1" applyProtection="1">
      <alignment horizontal="center" vertical="center"/>
      <protection/>
    </xf>
    <xf numFmtId="3" fontId="86" fillId="0" borderId="16" xfId="0" applyNumberFormat="1" applyFont="1" applyBorder="1" applyAlignment="1" applyProtection="1">
      <alignment horizontal="center" vertical="center"/>
      <protection/>
    </xf>
    <xf numFmtId="3" fontId="0" fillId="0" borderId="30" xfId="0" applyNumberFormat="1" applyFont="1" applyBorder="1" applyAlignment="1" applyProtection="1">
      <alignment horizontal="center"/>
      <protection/>
    </xf>
    <xf numFmtId="1" fontId="86" fillId="0" borderId="13" xfId="0" applyNumberFormat="1" applyFont="1" applyBorder="1" applyAlignment="1" applyProtection="1">
      <alignment horizontal="center" vertical="center"/>
      <protection/>
    </xf>
    <xf numFmtId="1" fontId="86" fillId="0" borderId="57" xfId="0" applyNumberFormat="1" applyFont="1" applyBorder="1" applyAlignment="1" applyProtection="1">
      <alignment horizontal="center"/>
      <protection/>
    </xf>
    <xf numFmtId="1" fontId="0" fillId="0" borderId="25" xfId="0" applyNumberFormat="1" applyFont="1" applyBorder="1" applyAlignment="1" applyProtection="1">
      <alignment horizontal="center"/>
      <protection/>
    </xf>
    <xf numFmtId="3" fontId="86" fillId="0" borderId="49" xfId="0" applyNumberFormat="1" applyFont="1" applyBorder="1" applyAlignment="1" applyProtection="1">
      <alignment horizontal="center" vertical="center"/>
      <protection/>
    </xf>
    <xf numFmtId="3" fontId="86" fillId="0" borderId="61" xfId="0" applyNumberFormat="1" applyFont="1" applyBorder="1" applyAlignment="1" applyProtection="1">
      <alignment horizontal="center" vertical="center"/>
      <protection/>
    </xf>
    <xf numFmtId="3" fontId="86" fillId="0" borderId="76" xfId="0" applyNumberFormat="1" applyFont="1" applyBorder="1" applyAlignment="1" applyProtection="1">
      <alignment horizontal="center" vertical="center"/>
      <protection/>
    </xf>
    <xf numFmtId="4" fontId="86" fillId="0" borderId="16" xfId="0" applyNumberFormat="1" applyFont="1" applyBorder="1" applyAlignment="1" applyProtection="1">
      <alignment horizontal="center"/>
      <protection/>
    </xf>
    <xf numFmtId="4" fontId="86" fillId="0" borderId="30" xfId="0" applyNumberFormat="1" applyFont="1" applyBorder="1" applyAlignment="1" applyProtection="1">
      <alignment horizontal="center"/>
      <protection/>
    </xf>
    <xf numFmtId="4" fontId="86" fillId="0" borderId="26" xfId="0" applyNumberFormat="1" applyFont="1" applyBorder="1" applyAlignment="1" applyProtection="1">
      <alignment horizontal="center" vertical="center"/>
      <protection/>
    </xf>
    <xf numFmtId="0" fontId="0" fillId="0" borderId="46" xfId="0" applyFont="1" applyBorder="1" applyAlignment="1" applyProtection="1">
      <alignment horizontal="center"/>
      <protection/>
    </xf>
    <xf numFmtId="0" fontId="0" fillId="0" borderId="28" xfId="0" applyFont="1" applyBorder="1" applyAlignment="1" applyProtection="1">
      <alignment horizontal="center"/>
      <protection/>
    </xf>
    <xf numFmtId="4" fontId="86" fillId="0" borderId="46" xfId="0" applyNumberFormat="1" applyFont="1" applyBorder="1" applyAlignment="1" applyProtection="1">
      <alignment horizontal="center"/>
      <protection/>
    </xf>
    <xf numFmtId="4" fontId="0" fillId="37" borderId="30" xfId="0" applyNumberFormat="1" applyFill="1" applyBorder="1" applyAlignment="1" applyProtection="1">
      <alignment horizontal="center" vertical="center"/>
      <protection/>
    </xf>
    <xf numFmtId="0" fontId="86" fillId="0" borderId="63" xfId="0" applyFont="1" applyBorder="1" applyAlignment="1" applyProtection="1">
      <alignment horizontal="left" vertical="center" indent="1"/>
      <protection/>
    </xf>
    <xf numFmtId="0" fontId="86" fillId="0" borderId="0" xfId="0" applyFont="1" applyBorder="1" applyAlignment="1" applyProtection="1">
      <alignment horizontal="left" indent="1"/>
      <protection/>
    </xf>
    <xf numFmtId="0" fontId="86" fillId="0" borderId="61" xfId="0" applyFont="1" applyBorder="1" applyAlignment="1" applyProtection="1">
      <alignment horizontal="left" indent="1"/>
      <protection/>
    </xf>
    <xf numFmtId="49" fontId="0" fillId="0" borderId="65" xfId="0" applyNumberFormat="1" applyFont="1" applyBorder="1" applyAlignment="1" applyProtection="1">
      <alignment horizontal="center"/>
      <protection/>
    </xf>
    <xf numFmtId="49" fontId="0" fillId="0" borderId="124" xfId="0" applyNumberFormat="1" applyFont="1" applyBorder="1" applyAlignment="1" applyProtection="1">
      <alignment/>
      <protection/>
    </xf>
    <xf numFmtId="49" fontId="0" fillId="0" borderId="35" xfId="0" applyNumberFormat="1" applyFont="1" applyBorder="1" applyAlignment="1" applyProtection="1">
      <alignment horizontal="center"/>
      <protection/>
    </xf>
    <xf numFmtId="49" fontId="0" fillId="0" borderId="66" xfId="0" applyNumberFormat="1" applyFont="1" applyBorder="1" applyAlignment="1" applyProtection="1">
      <alignment/>
      <protection/>
    </xf>
    <xf numFmtId="0" fontId="86" fillId="0" borderId="16" xfId="0" applyFont="1" applyBorder="1" applyAlignment="1" applyProtection="1">
      <alignment horizontal="center" wrapText="1"/>
      <protection/>
    </xf>
    <xf numFmtId="0" fontId="86" fillId="0" borderId="12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86" fillId="0" borderId="123" xfId="0" applyFont="1" applyBorder="1" applyAlignment="1" applyProtection="1">
      <alignment horizontal="center" vertical="center"/>
      <protection/>
    </xf>
    <xf numFmtId="0" fontId="0" fillId="0" borderId="113" xfId="0" applyBorder="1" applyAlignment="1" applyProtection="1">
      <alignment horizontal="center"/>
      <protection/>
    </xf>
    <xf numFmtId="49" fontId="0" fillId="0" borderId="120" xfId="0" applyNumberFormat="1" applyFont="1" applyBorder="1" applyAlignment="1" applyProtection="1">
      <alignment vertical="center"/>
      <protection/>
    </xf>
    <xf numFmtId="49" fontId="0" fillId="0" borderId="121" xfId="0" applyNumberFormat="1" applyFont="1" applyBorder="1" applyAlignment="1" applyProtection="1">
      <alignment/>
      <protection/>
    </xf>
    <xf numFmtId="49" fontId="0" fillId="0" borderId="122" xfId="0" applyNumberFormat="1" applyFont="1" applyBorder="1" applyAlignment="1" applyProtection="1">
      <alignment/>
      <protection/>
    </xf>
    <xf numFmtId="49" fontId="86" fillId="0" borderId="19" xfId="0" applyNumberFormat="1" applyFont="1" applyBorder="1" applyAlignment="1" applyProtection="1">
      <alignment vertical="center"/>
      <protection/>
    </xf>
    <xf numFmtId="49" fontId="0" fillId="0" borderId="112" xfId="0" applyNumberFormat="1" applyFont="1" applyBorder="1" applyAlignment="1" applyProtection="1">
      <alignment/>
      <protection/>
    </xf>
    <xf numFmtId="0" fontId="87" fillId="34" borderId="16" xfId="0" applyFont="1" applyFill="1" applyBorder="1" applyAlignment="1" applyProtection="1">
      <alignment horizontal="center" wrapText="1"/>
      <protection/>
    </xf>
    <xf numFmtId="0" fontId="119" fillId="0" borderId="18" xfId="0" applyFont="1" applyBorder="1" applyAlignment="1" applyProtection="1">
      <alignment horizontal="left" vertical="center" wrapText="1" indent="1"/>
      <protection/>
    </xf>
    <xf numFmtId="0" fontId="119" fillId="0" borderId="0" xfId="0" applyFont="1" applyBorder="1" applyAlignment="1" applyProtection="1">
      <alignment horizontal="left" vertical="center" indent="1"/>
      <protection/>
    </xf>
    <xf numFmtId="0" fontId="119" fillId="0" borderId="61" xfId="0" applyFont="1" applyBorder="1" applyAlignment="1" applyProtection="1">
      <alignment horizontal="left" vertical="center" indent="1"/>
      <protection/>
    </xf>
    <xf numFmtId="0" fontId="119" fillId="0" borderId="18" xfId="0" applyFont="1" applyBorder="1" applyAlignment="1" applyProtection="1">
      <alignment horizontal="left" vertical="center" indent="1"/>
      <protection/>
    </xf>
    <xf numFmtId="0" fontId="120" fillId="0" borderId="0" xfId="0" applyFont="1" applyAlignment="1" applyProtection="1">
      <alignment horizontal="left" vertical="center" wrapText="1" indent="1"/>
      <protection/>
    </xf>
    <xf numFmtId="0" fontId="120" fillId="0" borderId="61" xfId="0" applyFont="1" applyBorder="1" applyAlignment="1" applyProtection="1">
      <alignment horizontal="left" vertical="center" wrapText="1" indent="1"/>
      <protection/>
    </xf>
    <xf numFmtId="0" fontId="120" fillId="0" borderId="18" xfId="0" applyFont="1" applyBorder="1" applyAlignment="1" applyProtection="1">
      <alignment horizontal="left" vertical="center" wrapText="1" indent="1"/>
      <protection/>
    </xf>
    <xf numFmtId="0" fontId="86" fillId="0" borderId="0" xfId="0" applyFont="1" applyBorder="1" applyAlignment="1" applyProtection="1">
      <alignment horizontal="center" wrapText="1"/>
      <protection/>
    </xf>
    <xf numFmtId="0" fontId="86" fillId="0" borderId="61" xfId="0" applyFont="1" applyBorder="1" applyAlignment="1" applyProtection="1">
      <alignment horizontal="center"/>
      <protection/>
    </xf>
    <xf numFmtId="0" fontId="86" fillId="0" borderId="0" xfId="0" applyFont="1" applyBorder="1" applyAlignment="1" applyProtection="1">
      <alignment horizontal="center"/>
      <protection/>
    </xf>
    <xf numFmtId="0" fontId="86" fillId="0" borderId="18" xfId="0" applyFont="1" applyBorder="1" applyAlignment="1" applyProtection="1">
      <alignment horizontal="center"/>
      <protection/>
    </xf>
    <xf numFmtId="0" fontId="86" fillId="0" borderId="18" xfId="0" applyFont="1" applyBorder="1" applyAlignment="1" applyProtection="1">
      <alignment horizontal="center" wrapText="1"/>
      <protection/>
    </xf>
    <xf numFmtId="0" fontId="0" fillId="0" borderId="61" xfId="0" applyFont="1" applyBorder="1" applyAlignment="1" applyProtection="1">
      <alignment horizontal="center" wrapText="1"/>
      <protection/>
    </xf>
    <xf numFmtId="0" fontId="90" fillId="0" borderId="109" xfId="0" applyFont="1" applyBorder="1" applyAlignment="1" applyProtection="1">
      <alignment horizontal="left" vertical="center" wrapText="1" indent="1"/>
      <protection/>
    </xf>
    <xf numFmtId="0" fontId="108" fillId="0" borderId="103" xfId="0" applyFont="1" applyBorder="1" applyAlignment="1" applyProtection="1">
      <alignment horizontal="left" vertical="center" indent="1"/>
      <protection/>
    </xf>
    <xf numFmtId="0" fontId="108" fillId="0" borderId="104" xfId="0" applyFont="1" applyBorder="1" applyAlignment="1" applyProtection="1">
      <alignment horizontal="left" vertical="center" indent="1"/>
      <protection/>
    </xf>
    <xf numFmtId="0" fontId="108" fillId="0" borderId="18" xfId="0" applyFont="1" applyBorder="1" applyAlignment="1" applyProtection="1">
      <alignment horizontal="left" vertical="center" indent="1"/>
      <protection/>
    </xf>
    <xf numFmtId="0" fontId="108" fillId="0" borderId="0" xfId="0" applyFont="1" applyAlignment="1" applyProtection="1">
      <alignment horizontal="left" vertical="center" indent="1"/>
      <protection/>
    </xf>
    <xf numFmtId="0" fontId="108" fillId="0" borderId="61" xfId="0" applyFont="1" applyBorder="1" applyAlignment="1" applyProtection="1">
      <alignment horizontal="left" vertical="center" indent="1"/>
      <protection/>
    </xf>
    <xf numFmtId="0" fontId="0" fillId="0" borderId="119" xfId="0" applyFont="1" applyBorder="1" applyAlignment="1" applyProtection="1">
      <alignment/>
      <protection/>
    </xf>
    <xf numFmtId="0" fontId="0" fillId="0" borderId="97" xfId="0" applyFont="1" applyBorder="1" applyAlignment="1" applyProtection="1">
      <alignment/>
      <protection/>
    </xf>
    <xf numFmtId="0" fontId="0" fillId="0" borderId="41" xfId="0" applyFont="1" applyBorder="1" applyAlignment="1" applyProtection="1">
      <alignment/>
      <protection/>
    </xf>
    <xf numFmtId="0" fontId="108" fillId="0" borderId="0" xfId="0" applyFont="1" applyBorder="1" applyAlignment="1" applyProtection="1">
      <alignment horizontal="left" vertical="center" indent="1"/>
      <protection/>
    </xf>
    <xf numFmtId="0" fontId="86" fillId="0" borderId="61" xfId="0" applyFont="1" applyBorder="1" applyAlignment="1" applyProtection="1">
      <alignment/>
      <protection/>
    </xf>
    <xf numFmtId="0" fontId="86" fillId="0" borderId="18" xfId="0" applyFont="1" applyBorder="1" applyAlignment="1" applyProtection="1">
      <alignment/>
      <protection/>
    </xf>
    <xf numFmtId="0" fontId="86" fillId="0" borderId="16" xfId="0" applyFont="1" applyBorder="1" applyAlignment="1" applyProtection="1">
      <alignment horizontal="center"/>
      <protection/>
    </xf>
    <xf numFmtId="0" fontId="86" fillId="36" borderId="109" xfId="0" applyFont="1" applyFill="1" applyBorder="1" applyAlignment="1" applyProtection="1">
      <alignment horizontal="center" wrapText="1"/>
      <protection/>
    </xf>
    <xf numFmtId="0" fontId="0" fillId="36" borderId="104" xfId="0" applyFont="1" applyFill="1" applyBorder="1" applyAlignment="1" applyProtection="1">
      <alignment horizontal="center"/>
      <protection/>
    </xf>
    <xf numFmtId="0" fontId="86" fillId="0" borderId="103" xfId="0" applyFont="1" applyBorder="1" applyAlignment="1" applyProtection="1">
      <alignment horizontal="center"/>
      <protection/>
    </xf>
    <xf numFmtId="0" fontId="86" fillId="0" borderId="104" xfId="0" applyFont="1" applyBorder="1" applyAlignment="1" applyProtection="1">
      <alignment horizontal="center"/>
      <protection/>
    </xf>
    <xf numFmtId="0" fontId="86" fillId="0" borderId="0" xfId="0" applyFont="1" applyAlignment="1" applyProtection="1">
      <alignment horizontal="center"/>
      <protection/>
    </xf>
    <xf numFmtId="0" fontId="86" fillId="36" borderId="18" xfId="0" applyFont="1" applyFill="1" applyBorder="1" applyAlignment="1" applyProtection="1">
      <alignment horizontal="center"/>
      <protection/>
    </xf>
    <xf numFmtId="0" fontId="0" fillId="36" borderId="61" xfId="0" applyFont="1" applyFill="1" applyBorder="1" applyAlignment="1" applyProtection="1">
      <alignment horizontal="center"/>
      <protection/>
    </xf>
    <xf numFmtId="0" fontId="86" fillId="36" borderId="18" xfId="0" applyFont="1" applyFill="1" applyBorder="1" applyAlignment="1" applyProtection="1">
      <alignment horizontal="center" wrapText="1"/>
      <protection/>
    </xf>
    <xf numFmtId="0" fontId="87" fillId="34" borderId="62" xfId="0" applyFont="1" applyFill="1" applyBorder="1" applyAlignment="1" applyProtection="1">
      <alignment horizontal="right" wrapText="1"/>
      <protection/>
    </xf>
    <xf numFmtId="0" fontId="98" fillId="34" borderId="62" xfId="0" applyFont="1" applyFill="1" applyBorder="1" applyAlignment="1" applyProtection="1">
      <alignment horizontal="right" wrapText="1"/>
      <protection/>
    </xf>
    <xf numFmtId="0" fontId="87" fillId="34" borderId="110" xfId="0" applyFont="1" applyFill="1" applyBorder="1" applyAlignment="1" applyProtection="1">
      <alignment horizontal="center"/>
      <protection/>
    </xf>
    <xf numFmtId="0" fontId="0" fillId="0" borderId="98" xfId="0" applyBorder="1" applyAlignment="1" applyProtection="1">
      <alignment horizontal="center"/>
      <protection/>
    </xf>
    <xf numFmtId="0" fontId="94" fillId="34" borderId="0" xfId="0" applyFont="1" applyFill="1" applyBorder="1" applyAlignment="1" applyProtection="1">
      <alignment horizontal="center" vertical="center"/>
      <protection/>
    </xf>
    <xf numFmtId="0" fontId="96" fillId="0" borderId="0" xfId="0" applyFont="1" applyBorder="1" applyAlignment="1" applyProtection="1">
      <alignment vertical="center"/>
      <protection/>
    </xf>
    <xf numFmtId="0" fontId="96" fillId="0" borderId="62" xfId="0" applyFont="1" applyBorder="1" applyAlignment="1" applyProtection="1">
      <alignment vertical="center"/>
      <protection/>
    </xf>
    <xf numFmtId="0" fontId="87" fillId="34" borderId="41" xfId="0" applyFont="1" applyFill="1" applyBorder="1" applyAlignment="1" applyProtection="1">
      <alignment horizontal="center"/>
      <protection/>
    </xf>
    <xf numFmtId="0" fontId="0" fillId="0" borderId="119" xfId="0" applyBorder="1" applyAlignment="1" applyProtection="1">
      <alignment horizontal="center"/>
      <protection/>
    </xf>
    <xf numFmtId="0" fontId="94" fillId="34" borderId="0" xfId="0" applyFont="1" applyFill="1" applyAlignment="1" applyProtection="1">
      <alignment horizontal="center" vertical="center"/>
      <protection/>
    </xf>
    <xf numFmtId="0" fontId="96" fillId="0" borderId="101" xfId="0" applyFont="1" applyBorder="1" applyAlignment="1" applyProtection="1">
      <alignment horizontal="center" vertical="center"/>
      <protection/>
    </xf>
    <xf numFmtId="0" fontId="0" fillId="0" borderId="4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122" fillId="37" borderId="17" xfId="0"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111" fillId="0" borderId="17" xfId="0" applyFont="1" applyBorder="1" applyAlignment="1" applyProtection="1">
      <alignment horizontal="center"/>
      <protection/>
    </xf>
    <xf numFmtId="0" fontId="0" fillId="0" borderId="40" xfId="0" applyBorder="1" applyAlignment="1" applyProtection="1">
      <alignment horizontal="center"/>
      <protection/>
    </xf>
    <xf numFmtId="0" fontId="0" fillId="0" borderId="106" xfId="0" applyBorder="1" applyAlignment="1" applyProtection="1">
      <alignment horizontal="center"/>
      <protection/>
    </xf>
    <xf numFmtId="0" fontId="0" fillId="37" borderId="130" xfId="0" applyFill="1" applyBorder="1" applyAlignment="1" applyProtection="1">
      <alignment wrapText="1"/>
      <protection locked="0"/>
    </xf>
    <xf numFmtId="0" fontId="0" fillId="37" borderId="131" xfId="0" applyFill="1" applyBorder="1" applyAlignment="1" applyProtection="1">
      <alignment wrapText="1"/>
      <protection locked="0"/>
    </xf>
    <xf numFmtId="0" fontId="0" fillId="37" borderId="132" xfId="0" applyFill="1" applyBorder="1" applyAlignment="1" applyProtection="1">
      <alignment wrapText="1"/>
      <protection locked="0"/>
    </xf>
    <xf numFmtId="0" fontId="0" fillId="37" borderId="133" xfId="0" applyFill="1" applyBorder="1" applyAlignment="1" applyProtection="1">
      <alignment wrapText="1"/>
      <protection locked="0"/>
    </xf>
    <xf numFmtId="0" fontId="0" fillId="37" borderId="134" xfId="0" applyFill="1" applyBorder="1" applyAlignment="1" applyProtection="1">
      <alignment wrapText="1"/>
      <protection locked="0"/>
    </xf>
    <xf numFmtId="0" fontId="0" fillId="37" borderId="135" xfId="0" applyFill="1" applyBorder="1" applyAlignment="1" applyProtection="1">
      <alignment wrapText="1"/>
      <protection locked="0"/>
    </xf>
    <xf numFmtId="0" fontId="45" fillId="35" borderId="40" xfId="0" applyFont="1" applyFill="1" applyBorder="1" applyAlignment="1" applyProtection="1">
      <alignment horizontal="left" vertical="center" wrapText="1"/>
      <protection/>
    </xf>
    <xf numFmtId="0" fontId="89" fillId="0" borderId="40" xfId="0" applyFont="1" applyBorder="1" applyAlignment="1" applyProtection="1">
      <alignment horizontal="left" vertical="center" wrapText="1"/>
      <protection/>
    </xf>
    <xf numFmtId="0" fontId="89" fillId="0" borderId="0" xfId="0" applyFont="1" applyBorder="1" applyAlignment="1" applyProtection="1">
      <alignment horizontal="left" vertical="center" wrapText="1"/>
      <protection/>
    </xf>
    <xf numFmtId="0" fontId="89" fillId="0" borderId="77" xfId="0" applyFont="1" applyBorder="1" applyAlignment="1" applyProtection="1">
      <alignment horizontal="left" vertical="center" wrapText="1"/>
      <protection/>
    </xf>
    <xf numFmtId="0" fontId="93" fillId="34" borderId="78" xfId="0" applyFont="1" applyFill="1"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90"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89" fillId="0" borderId="136" xfId="0" applyFont="1" applyBorder="1" applyAlignment="1" applyProtection="1">
      <alignment horizontal="center" vertical="top" wrapText="1"/>
      <protection/>
    </xf>
    <xf numFmtId="0" fontId="0" fillId="0" borderId="137" xfId="0" applyBorder="1" applyAlignment="1" applyProtection="1">
      <alignment wrapText="1"/>
      <protection/>
    </xf>
    <xf numFmtId="0" fontId="0" fillId="0" borderId="138" xfId="0" applyBorder="1" applyAlignment="1" applyProtection="1">
      <alignment wrapText="1"/>
      <protection/>
    </xf>
    <xf numFmtId="0" fontId="0" fillId="37" borderId="126" xfId="0" applyFill="1" applyBorder="1" applyAlignment="1" applyProtection="1">
      <alignment wrapText="1"/>
      <protection locked="0"/>
    </xf>
    <xf numFmtId="0" fontId="0" fillId="37" borderId="127" xfId="0" applyFill="1" applyBorder="1" applyAlignment="1" applyProtection="1">
      <alignment wrapText="1"/>
      <protection locked="0"/>
    </xf>
    <xf numFmtId="0" fontId="0" fillId="37" borderId="139" xfId="0" applyFill="1" applyBorder="1" applyAlignment="1" applyProtection="1">
      <alignment wrapText="1"/>
      <protection locked="0"/>
    </xf>
    <xf numFmtId="0" fontId="0" fillId="37" borderId="18" xfId="0" applyFill="1" applyBorder="1" applyAlignment="1" applyProtection="1">
      <alignment wrapText="1"/>
      <protection locked="0"/>
    </xf>
    <xf numFmtId="0" fontId="0" fillId="37" borderId="0" xfId="0" applyFill="1" applyBorder="1" applyAlignment="1" applyProtection="1">
      <alignment wrapText="1"/>
      <protection locked="0"/>
    </xf>
    <xf numFmtId="0" fontId="0" fillId="37" borderId="81" xfId="0" applyFill="1" applyBorder="1" applyAlignment="1" applyProtection="1">
      <alignment wrapText="1"/>
      <protection locked="0"/>
    </xf>
    <xf numFmtId="0" fontId="89" fillId="0" borderId="140" xfId="0" applyFont="1" applyBorder="1" applyAlignment="1" applyProtection="1">
      <alignment horizontal="center" vertical="top" wrapText="1"/>
      <protection/>
    </xf>
    <xf numFmtId="0" fontId="0" fillId="0" borderId="141" xfId="0" applyBorder="1" applyAlignment="1" applyProtection="1">
      <alignment wrapText="1"/>
      <protection/>
    </xf>
    <xf numFmtId="0" fontId="0" fillId="0" borderId="142" xfId="0" applyBorder="1" applyAlignment="1" applyProtection="1">
      <alignment wrapText="1"/>
      <protection/>
    </xf>
    <xf numFmtId="0" fontId="86" fillId="0" borderId="18" xfId="0" applyFont="1" applyBorder="1" applyAlignment="1" applyProtection="1">
      <alignment horizontal="left" indent="1"/>
      <protection/>
    </xf>
    <xf numFmtId="0" fontId="86" fillId="0" borderId="19" xfId="0" applyFont="1" applyBorder="1" applyAlignment="1" applyProtection="1">
      <alignment horizontal="left" indent="1"/>
      <protection/>
    </xf>
    <xf numFmtId="0" fontId="86" fillId="0" borderId="76" xfId="0" applyFont="1" applyBorder="1" applyAlignment="1" applyProtection="1">
      <alignment horizontal="left" indent="1"/>
      <protection/>
    </xf>
    <xf numFmtId="0" fontId="86" fillId="0" borderId="17" xfId="0" applyFont="1" applyBorder="1" applyAlignment="1" applyProtection="1">
      <alignment horizontal="left" indent="1"/>
      <protection/>
    </xf>
    <xf numFmtId="0" fontId="86" fillId="0" borderId="49" xfId="0" applyFont="1" applyBorder="1" applyAlignment="1" applyProtection="1">
      <alignment horizontal="left" indent="1"/>
      <protection/>
    </xf>
    <xf numFmtId="4" fontId="97" fillId="35" borderId="57" xfId="0" applyNumberFormat="1" applyFont="1" applyFill="1" applyBorder="1" applyAlignment="1" applyProtection="1">
      <alignment horizontal="center"/>
      <protection/>
    </xf>
    <xf numFmtId="4" fontId="97" fillId="0" borderId="46" xfId="0" applyNumberFormat="1" applyFont="1" applyBorder="1" applyAlignment="1" applyProtection="1">
      <alignment horizontal="center" vertical="center"/>
      <protection/>
    </xf>
    <xf numFmtId="0" fontId="86" fillId="0" borderId="130" xfId="0" applyFont="1" applyBorder="1" applyAlignment="1" applyProtection="1">
      <alignment horizontal="left" indent="1"/>
      <protection/>
    </xf>
    <xf numFmtId="0" fontId="0" fillId="0" borderId="143" xfId="0" applyBorder="1" applyAlignment="1" applyProtection="1">
      <alignment horizontal="left" indent="1"/>
      <protection/>
    </xf>
    <xf numFmtId="0" fontId="91" fillId="35" borderId="40" xfId="0" applyFont="1" applyFill="1" applyBorder="1" applyAlignment="1" applyProtection="1">
      <alignment horizontal="center"/>
      <protection/>
    </xf>
    <xf numFmtId="0" fontId="91" fillId="35" borderId="49" xfId="0" applyFont="1" applyFill="1" applyBorder="1" applyAlignment="1" applyProtection="1">
      <alignment horizontal="center"/>
      <protection/>
    </xf>
    <xf numFmtId="0" fontId="91" fillId="0" borderId="17" xfId="0" applyFont="1" applyBorder="1" applyAlignment="1" applyProtection="1">
      <alignment horizontal="center"/>
      <protection/>
    </xf>
    <xf numFmtId="0" fontId="91" fillId="0" borderId="40" xfId="0" applyFont="1" applyBorder="1" applyAlignment="1" applyProtection="1">
      <alignment horizontal="center"/>
      <protection/>
    </xf>
    <xf numFmtId="0" fontId="91" fillId="0" borderId="49" xfId="0" applyFont="1" applyBorder="1" applyAlignment="1" applyProtection="1">
      <alignment horizontal="center"/>
      <protection/>
    </xf>
    <xf numFmtId="0" fontId="86" fillId="0" borderId="57" xfId="0" applyFont="1" applyBorder="1" applyAlignment="1" applyProtection="1">
      <alignment horizontal="center"/>
      <protection/>
    </xf>
    <xf numFmtId="0" fontId="86" fillId="0" borderId="46" xfId="0" applyFont="1" applyBorder="1" applyAlignment="1" applyProtection="1">
      <alignment horizontal="center"/>
      <protection/>
    </xf>
    <xf numFmtId="0" fontId="91" fillId="0" borderId="18" xfId="0" applyFont="1" applyBorder="1" applyAlignment="1" applyProtection="1">
      <alignment horizontal="left" wrapText="1" indent="1"/>
      <protection/>
    </xf>
    <xf numFmtId="0" fontId="91" fillId="0" borderId="0" xfId="0" applyFont="1" applyBorder="1" applyAlignment="1" applyProtection="1">
      <alignment horizontal="left" wrapText="1" indent="1"/>
      <protection/>
    </xf>
    <xf numFmtId="4" fontId="97" fillId="0" borderId="46" xfId="0" applyNumberFormat="1" applyFont="1" applyBorder="1" applyAlignment="1" applyProtection="1">
      <alignment horizontal="center"/>
      <protection/>
    </xf>
    <xf numFmtId="4" fontId="97" fillId="0" borderId="57" xfId="0" applyNumberFormat="1" applyFont="1" applyBorder="1" applyAlignment="1" applyProtection="1">
      <alignment horizontal="center"/>
      <protection/>
    </xf>
    <xf numFmtId="0" fontId="86" fillId="35" borderId="0" xfId="0" applyFont="1" applyFill="1" applyBorder="1" applyAlignment="1" applyProtection="1">
      <alignment horizontal="center"/>
      <protection/>
    </xf>
    <xf numFmtId="0" fontId="86" fillId="35" borderId="61" xfId="0" applyFont="1" applyFill="1" applyBorder="1" applyAlignment="1" applyProtection="1">
      <alignment horizontal="center"/>
      <protection/>
    </xf>
    <xf numFmtId="0" fontId="91" fillId="35" borderId="18" xfId="0" applyFont="1" applyFill="1" applyBorder="1" applyAlignment="1" applyProtection="1">
      <alignment horizontal="left" wrapText="1" indent="1"/>
      <protection/>
    </xf>
    <xf numFmtId="0" fontId="91" fillId="35" borderId="0" xfId="0" applyFont="1" applyFill="1" applyBorder="1" applyAlignment="1" applyProtection="1">
      <alignment horizontal="left" wrapText="1" indent="1"/>
      <protection/>
    </xf>
    <xf numFmtId="0" fontId="86" fillId="35" borderId="18" xfId="0" applyFont="1" applyFill="1" applyBorder="1" applyAlignment="1" applyProtection="1">
      <alignment horizontal="left" indent="1"/>
      <protection/>
    </xf>
    <xf numFmtId="0" fontId="86" fillId="35" borderId="0" xfId="0" applyFont="1" applyFill="1" applyBorder="1" applyAlignment="1" applyProtection="1">
      <alignment horizontal="left" indent="1"/>
      <protection/>
    </xf>
    <xf numFmtId="4" fontId="97" fillId="35" borderId="0" xfId="0" applyNumberFormat="1" applyFont="1" applyFill="1" applyBorder="1" applyAlignment="1" applyProtection="1">
      <alignment horizontal="center"/>
      <protection/>
    </xf>
    <xf numFmtId="4" fontId="97" fillId="35" borderId="61" xfId="0" applyNumberFormat="1" applyFont="1" applyFill="1" applyBorder="1" applyAlignment="1" applyProtection="1">
      <alignment horizontal="center"/>
      <protection/>
    </xf>
    <xf numFmtId="4" fontId="97" fillId="35" borderId="0" xfId="0" applyNumberFormat="1" applyFont="1" applyFill="1" applyBorder="1" applyAlignment="1" applyProtection="1">
      <alignment horizontal="center" vertical="center"/>
      <protection/>
    </xf>
    <xf numFmtId="0" fontId="86" fillId="35" borderId="19" xfId="0" applyFont="1" applyFill="1" applyBorder="1" applyAlignment="1" applyProtection="1">
      <alignment horizontal="left" indent="1"/>
      <protection/>
    </xf>
    <xf numFmtId="0" fontId="86" fillId="35" borderId="62" xfId="0" applyFont="1" applyFill="1" applyBorder="1" applyAlignment="1" applyProtection="1">
      <alignment horizontal="left" indent="1"/>
      <protection/>
    </xf>
    <xf numFmtId="4" fontId="91" fillId="0" borderId="57" xfId="0" applyNumberFormat="1" applyFont="1" applyBorder="1" applyAlignment="1" applyProtection="1">
      <alignment horizontal="center" vertical="center"/>
      <protection/>
    </xf>
    <xf numFmtId="4" fontId="91" fillId="0" borderId="15" xfId="0" applyNumberFormat="1" applyFont="1" applyBorder="1" applyAlignment="1" applyProtection="1">
      <alignment horizontal="center" vertical="center"/>
      <protection/>
    </xf>
    <xf numFmtId="4" fontId="91" fillId="0" borderId="46" xfId="0" applyNumberFormat="1" applyFont="1" applyBorder="1" applyAlignment="1" applyProtection="1">
      <alignment horizontal="center" vertical="center"/>
      <protection/>
    </xf>
    <xf numFmtId="4" fontId="86" fillId="35" borderId="57" xfId="0" applyNumberFormat="1" applyFont="1" applyFill="1" applyBorder="1" applyAlignment="1" applyProtection="1">
      <alignment horizontal="center"/>
      <protection/>
    </xf>
    <xf numFmtId="4" fontId="102" fillId="34" borderId="99" xfId="0" applyNumberFormat="1" applyFont="1" applyFill="1" applyBorder="1" applyAlignment="1" applyProtection="1">
      <alignment horizontal="center" vertical="center"/>
      <protection/>
    </xf>
    <xf numFmtId="0" fontId="115" fillId="34" borderId="18" xfId="0" applyFont="1" applyFill="1" applyBorder="1" applyAlignment="1" applyProtection="1">
      <alignment horizontal="center" vertical="center" wrapText="1"/>
      <protection/>
    </xf>
    <xf numFmtId="0" fontId="123" fillId="34" borderId="0" xfId="0" applyFont="1" applyFill="1" applyBorder="1" applyAlignment="1" applyProtection="1">
      <alignment vertical="center"/>
      <protection/>
    </xf>
    <xf numFmtId="0" fontId="0" fillId="0" borderId="81" xfId="0" applyBorder="1" applyAlignment="1" applyProtection="1">
      <alignment/>
      <protection/>
    </xf>
    <xf numFmtId="0" fontId="123" fillId="34" borderId="18" xfId="0" applyFont="1" applyFill="1" applyBorder="1" applyAlignment="1" applyProtection="1">
      <alignment vertical="center"/>
      <protection/>
    </xf>
    <xf numFmtId="0" fontId="91" fillId="0" borderId="17" xfId="0" applyFont="1" applyBorder="1" applyAlignment="1" applyProtection="1">
      <alignment horizontal="left" vertical="center" indent="1"/>
      <protection/>
    </xf>
    <xf numFmtId="0" fontId="91" fillId="0" borderId="40" xfId="0" applyFont="1" applyBorder="1" applyAlignment="1" applyProtection="1">
      <alignment horizontal="left" vertical="center" indent="1"/>
      <protection/>
    </xf>
    <xf numFmtId="0" fontId="91" fillId="0" borderId="49" xfId="0" applyFont="1" applyBorder="1" applyAlignment="1" applyProtection="1">
      <alignment horizontal="left" vertical="center" indent="1"/>
      <protection/>
    </xf>
    <xf numFmtId="0" fontId="91" fillId="0" borderId="19" xfId="0" applyFont="1" applyBorder="1" applyAlignment="1" applyProtection="1">
      <alignment horizontal="left" vertical="center" indent="1"/>
      <protection/>
    </xf>
    <xf numFmtId="0" fontId="91" fillId="0" borderId="62" xfId="0" applyFont="1" applyBorder="1" applyAlignment="1" applyProtection="1">
      <alignment horizontal="left" vertical="center" indent="1"/>
      <protection/>
    </xf>
    <xf numFmtId="0" fontId="91" fillId="0" borderId="76" xfId="0" applyFont="1" applyBorder="1" applyAlignment="1" applyProtection="1">
      <alignment horizontal="left" vertical="center" indent="1"/>
      <protection/>
    </xf>
    <xf numFmtId="4" fontId="91" fillId="0" borderId="29" xfId="0" applyNumberFormat="1" applyFont="1" applyBorder="1" applyAlignment="1" applyProtection="1">
      <alignment horizontal="center" vertical="center" wrapText="1"/>
      <protection/>
    </xf>
    <xf numFmtId="4" fontId="91" fillId="0" borderId="30" xfId="0" applyNumberFormat="1" applyFont="1" applyBorder="1" applyAlignment="1" applyProtection="1">
      <alignment horizontal="center" vertical="center" wrapText="1"/>
      <protection/>
    </xf>
    <xf numFmtId="4" fontId="91" fillId="0" borderId="82" xfId="0" applyNumberFormat="1" applyFont="1" applyBorder="1" applyAlignment="1" applyProtection="1">
      <alignment horizontal="center" vertical="center" wrapText="1"/>
      <protection/>
    </xf>
    <xf numFmtId="4" fontId="91" fillId="0" borderId="84" xfId="0" applyNumberFormat="1" applyFont="1" applyBorder="1" applyAlignment="1" applyProtection="1">
      <alignment horizontal="center" vertical="center" wrapText="1"/>
      <protection/>
    </xf>
    <xf numFmtId="10" fontId="91" fillId="37" borderId="26" xfId="0" applyNumberFormat="1" applyFont="1" applyFill="1" applyBorder="1" applyAlignment="1" applyProtection="1">
      <alignment horizontal="center" vertical="center"/>
      <protection locked="0"/>
    </xf>
    <xf numFmtId="10" fontId="91" fillId="37" borderId="28" xfId="0" applyNumberFormat="1" applyFont="1" applyFill="1" applyBorder="1" applyAlignment="1" applyProtection="1">
      <alignment horizontal="center" vertical="center"/>
      <protection locked="0"/>
    </xf>
    <xf numFmtId="0" fontId="91" fillId="0" borderId="29" xfId="0" applyFont="1" applyBorder="1" applyAlignment="1" applyProtection="1">
      <alignment horizontal="center" vertical="center"/>
      <protection/>
    </xf>
    <xf numFmtId="0" fontId="89" fillId="0" borderId="16" xfId="0" applyFont="1" applyBorder="1" applyAlignment="1" applyProtection="1">
      <alignment horizontal="center" vertical="center"/>
      <protection/>
    </xf>
    <xf numFmtId="0" fontId="0" fillId="0" borderId="30" xfId="0" applyBorder="1" applyAlignment="1" applyProtection="1">
      <alignment/>
      <protection/>
    </xf>
    <xf numFmtId="0" fontId="91" fillId="0" borderId="82" xfId="0" applyFont="1" applyBorder="1" applyAlignment="1" applyProtection="1">
      <alignment horizontal="center" vertical="center" wrapText="1"/>
      <protection/>
    </xf>
    <xf numFmtId="0" fontId="89" fillId="0" borderId="83" xfId="0" applyFont="1" applyBorder="1" applyAlignment="1" applyProtection="1">
      <alignment horizontal="center" vertical="center"/>
      <protection/>
    </xf>
    <xf numFmtId="0" fontId="0" fillId="0" borderId="84" xfId="0" applyBorder="1" applyAlignment="1" applyProtection="1">
      <alignment/>
      <protection/>
    </xf>
    <xf numFmtId="0" fontId="0" fillId="0" borderId="29" xfId="0" applyBorder="1" applyAlignment="1" applyProtection="1">
      <alignment/>
      <protection/>
    </xf>
    <xf numFmtId="0" fontId="0" fillId="0" borderId="16" xfId="0" applyBorder="1" applyAlignment="1" applyProtection="1">
      <alignment/>
      <protection/>
    </xf>
    <xf numFmtId="0" fontId="91" fillId="0" borderId="18" xfId="0" applyFont="1" applyBorder="1" applyAlignment="1" applyProtection="1">
      <alignment horizontal="left" vertical="center" indent="1"/>
      <protection/>
    </xf>
    <xf numFmtId="4" fontId="91" fillId="0" borderId="16" xfId="0" applyNumberFormat="1" applyFont="1" applyBorder="1" applyAlignment="1" applyProtection="1">
      <alignment horizontal="center" vertical="center" wrapText="1"/>
      <protection/>
    </xf>
    <xf numFmtId="0" fontId="124" fillId="34" borderId="17" xfId="0" applyFont="1" applyFill="1" applyBorder="1" applyAlignment="1" applyProtection="1">
      <alignment horizontal="left" vertical="center" indent="1"/>
      <protection/>
    </xf>
    <xf numFmtId="0" fontId="124" fillId="34" borderId="40" xfId="0" applyFont="1" applyFill="1" applyBorder="1" applyAlignment="1" applyProtection="1">
      <alignment horizontal="left" vertical="center" indent="1"/>
      <protection/>
    </xf>
    <xf numFmtId="0" fontId="124" fillId="34" borderId="49" xfId="0" applyFont="1" applyFill="1" applyBorder="1" applyAlignment="1" applyProtection="1">
      <alignment horizontal="left" vertical="center" indent="1"/>
      <protection/>
    </xf>
    <xf numFmtId="0" fontId="124" fillId="34" borderId="18" xfId="0" applyFont="1" applyFill="1" applyBorder="1" applyAlignment="1" applyProtection="1">
      <alignment horizontal="left" vertical="center" indent="1"/>
      <protection/>
    </xf>
    <xf numFmtId="0" fontId="124" fillId="34" borderId="0" xfId="0" applyFont="1" applyFill="1" applyBorder="1" applyAlignment="1" applyProtection="1">
      <alignment horizontal="left" vertical="center" indent="1"/>
      <protection/>
    </xf>
    <xf numFmtId="0" fontId="124" fillId="34" borderId="61" xfId="0" applyFont="1" applyFill="1" applyBorder="1" applyAlignment="1" applyProtection="1">
      <alignment horizontal="left" vertical="center" indent="1"/>
      <protection/>
    </xf>
    <xf numFmtId="0" fontId="124" fillId="34" borderId="19" xfId="0" applyFont="1" applyFill="1" applyBorder="1" applyAlignment="1" applyProtection="1">
      <alignment horizontal="left" vertical="center" indent="1"/>
      <protection/>
    </xf>
    <xf numFmtId="0" fontId="124" fillId="34" borderId="62" xfId="0" applyFont="1" applyFill="1" applyBorder="1" applyAlignment="1" applyProtection="1">
      <alignment horizontal="left" vertical="center" indent="1"/>
      <protection/>
    </xf>
    <xf numFmtId="0" fontId="124" fillId="34" borderId="76" xfId="0" applyFont="1" applyFill="1" applyBorder="1" applyAlignment="1" applyProtection="1">
      <alignment horizontal="left" vertical="center" indent="1"/>
      <protection/>
    </xf>
    <xf numFmtId="0" fontId="118" fillId="34" borderId="40" xfId="0" applyFont="1" applyFill="1" applyBorder="1" applyAlignment="1" applyProtection="1">
      <alignment horizontal="right" wrapText="1" indent="1"/>
      <protection/>
    </xf>
    <xf numFmtId="0" fontId="113" fillId="0" borderId="40" xfId="0" applyFont="1" applyBorder="1" applyAlignment="1" applyProtection="1">
      <alignment horizontal="right" indent="1"/>
      <protection/>
    </xf>
    <xf numFmtId="0" fontId="0" fillId="0" borderId="98" xfId="0" applyBorder="1" applyAlignment="1" applyProtection="1">
      <alignment horizontal="left" vertical="center"/>
      <protection/>
    </xf>
    <xf numFmtId="0" fontId="94" fillId="34" borderId="79" xfId="0" applyFont="1" applyFill="1" applyBorder="1" applyAlignment="1" applyProtection="1">
      <alignment horizontal="right" vertical="center" indent="1"/>
      <protection/>
    </xf>
    <xf numFmtId="0" fontId="0" fillId="0" borderId="79" xfId="0" applyBorder="1" applyAlignment="1" applyProtection="1">
      <alignment horizontal="right" indent="1"/>
      <protection/>
    </xf>
    <xf numFmtId="0" fontId="0" fillId="0" borderId="144" xfId="0" applyBorder="1" applyAlignment="1" applyProtection="1">
      <alignment horizontal="right" indent="1"/>
      <protection/>
    </xf>
    <xf numFmtId="10" fontId="91" fillId="37" borderId="46" xfId="0" applyNumberFormat="1" applyFont="1" applyFill="1" applyBorder="1" applyAlignment="1" applyProtection="1">
      <alignment horizontal="center" vertical="center"/>
      <protection locked="0"/>
    </xf>
    <xf numFmtId="0" fontId="0" fillId="37" borderId="28" xfId="0" applyFill="1" applyBorder="1" applyAlignment="1" applyProtection="1">
      <alignment/>
      <protection locked="0"/>
    </xf>
    <xf numFmtId="0" fontId="91" fillId="0" borderId="13" xfId="0" applyFont="1" applyBorder="1" applyAlignment="1" applyProtection="1">
      <alignment horizontal="left" vertical="center" indent="1"/>
      <protection/>
    </xf>
    <xf numFmtId="0" fontId="0" fillId="0" borderId="14" xfId="0" applyBorder="1" applyAlignment="1" applyProtection="1">
      <alignment horizontal="left" indent="1"/>
      <protection/>
    </xf>
    <xf numFmtId="0" fontId="0" fillId="0" borderId="57" xfId="0" applyBorder="1" applyAlignment="1" applyProtection="1">
      <alignment horizontal="left" indent="1"/>
      <protection/>
    </xf>
    <xf numFmtId="0" fontId="0" fillId="0" borderId="15" xfId="0" applyBorder="1" applyAlignment="1" applyProtection="1">
      <alignment horizontal="left" indent="1"/>
      <protection/>
    </xf>
    <xf numFmtId="0" fontId="119" fillId="0" borderId="25" xfId="0" applyFont="1" applyBorder="1" applyAlignment="1" applyProtection="1">
      <alignment horizontal="left" indent="1"/>
      <protection/>
    </xf>
    <xf numFmtId="0" fontId="119" fillId="0" borderId="27" xfId="0" applyFont="1" applyBorder="1" applyAlignment="1" applyProtection="1">
      <alignment horizontal="left" indent="1"/>
      <protection/>
    </xf>
    <xf numFmtId="0" fontId="119" fillId="35" borderId="17" xfId="0" applyFont="1" applyFill="1" applyBorder="1" applyAlignment="1" applyProtection="1">
      <alignment horizontal="left" indent="1"/>
      <protection/>
    </xf>
    <xf numFmtId="0" fontId="0" fillId="35" borderId="40" xfId="0" applyFill="1" applyBorder="1" applyAlignment="1" applyProtection="1">
      <alignment horizontal="left" indent="1"/>
      <protection/>
    </xf>
    <xf numFmtId="0" fontId="120" fillId="37" borderId="18" xfId="0" applyFont="1" applyFill="1" applyBorder="1" applyAlignment="1" applyProtection="1">
      <alignment horizontal="left" indent="1"/>
      <protection locked="0"/>
    </xf>
    <xf numFmtId="0" fontId="0" fillId="37" borderId="0" xfId="0" applyFill="1" applyBorder="1" applyAlignment="1" applyProtection="1">
      <alignment horizontal="left" indent="1"/>
      <protection locked="0"/>
    </xf>
    <xf numFmtId="0" fontId="0" fillId="37" borderId="81" xfId="0" applyFill="1" applyBorder="1" applyAlignment="1" applyProtection="1">
      <alignment horizontal="left" indent="1"/>
      <protection locked="0"/>
    </xf>
    <xf numFmtId="0" fontId="120" fillId="37" borderId="19" xfId="0" applyFont="1" applyFill="1" applyBorder="1" applyAlignment="1" applyProtection="1">
      <alignment horizontal="left" indent="1"/>
      <protection locked="0"/>
    </xf>
    <xf numFmtId="0" fontId="0" fillId="37" borderId="62" xfId="0" applyFill="1" applyBorder="1" applyAlignment="1" applyProtection="1">
      <alignment horizontal="left" indent="1"/>
      <protection locked="0"/>
    </xf>
    <xf numFmtId="0" fontId="0" fillId="37" borderId="88" xfId="0" applyFill="1" applyBorder="1" applyAlignment="1" applyProtection="1">
      <alignment horizontal="left" indent="1"/>
      <protection locked="0"/>
    </xf>
    <xf numFmtId="0" fontId="120" fillId="37" borderId="40" xfId="0" applyFont="1" applyFill="1" applyBorder="1" applyAlignment="1" applyProtection="1">
      <alignment horizontal="left"/>
      <protection locked="0"/>
    </xf>
    <xf numFmtId="0" fontId="0" fillId="37" borderId="40" xfId="0" applyFill="1" applyBorder="1" applyAlignment="1" applyProtection="1">
      <alignment horizontal="left"/>
      <protection locked="0"/>
    </xf>
    <xf numFmtId="0" fontId="0" fillId="37" borderId="106" xfId="0" applyFill="1" applyBorder="1" applyAlignment="1" applyProtection="1">
      <alignment horizontal="left"/>
      <protection locked="0"/>
    </xf>
    <xf numFmtId="0" fontId="0" fillId="35" borderId="0" xfId="0" applyFill="1" applyBorder="1" applyAlignment="1" applyProtection="1">
      <alignment horizontal="left" indent="1"/>
      <protection/>
    </xf>
    <xf numFmtId="0" fontId="102" fillId="34" borderId="0" xfId="0" applyFont="1" applyFill="1" applyBorder="1" applyAlignment="1" applyProtection="1">
      <alignment horizontal="left" vertical="center" wrapText="1" indent="1"/>
      <protection/>
    </xf>
    <xf numFmtId="4" fontId="115" fillId="34" borderId="0" xfId="0" applyNumberFormat="1" applyFont="1" applyFill="1" applyBorder="1" applyAlignment="1" applyProtection="1">
      <alignment horizontal="center" vertical="center"/>
      <protection/>
    </xf>
    <xf numFmtId="0" fontId="91" fillId="0" borderId="111" xfId="0" applyFont="1" applyBorder="1" applyAlignment="1" applyProtection="1">
      <alignment horizontal="left" vertical="center" indent="1"/>
      <protection/>
    </xf>
    <xf numFmtId="0" fontId="91" fillId="0" borderId="112" xfId="0" applyFont="1" applyBorder="1" applyAlignment="1" applyProtection="1">
      <alignment horizontal="left" vertical="center" indent="1"/>
      <protection/>
    </xf>
    <xf numFmtId="0" fontId="102" fillId="34" borderId="17" xfId="0" applyFont="1" applyFill="1" applyBorder="1" applyAlignment="1" applyProtection="1">
      <alignment horizontal="left" vertical="center" indent="1"/>
      <protection/>
    </xf>
    <xf numFmtId="0" fontId="102" fillId="34" borderId="40" xfId="0" applyFont="1" applyFill="1" applyBorder="1" applyAlignment="1" applyProtection="1">
      <alignment horizontal="left" vertical="center" indent="1"/>
      <protection/>
    </xf>
    <xf numFmtId="0" fontId="102" fillId="34" borderId="49" xfId="0" applyFont="1" applyFill="1" applyBorder="1" applyAlignment="1" applyProtection="1">
      <alignment horizontal="left" vertical="center" indent="1"/>
      <protection/>
    </xf>
    <xf numFmtId="0" fontId="102" fillId="34" borderId="19" xfId="0" applyFont="1" applyFill="1" applyBorder="1" applyAlignment="1" applyProtection="1">
      <alignment horizontal="left" vertical="center" indent="1"/>
      <protection/>
    </xf>
    <xf numFmtId="0" fontId="102" fillId="34" borderId="62" xfId="0" applyFont="1" applyFill="1" applyBorder="1" applyAlignment="1" applyProtection="1">
      <alignment horizontal="left" vertical="center" indent="1"/>
      <protection/>
    </xf>
    <xf numFmtId="0" fontId="102" fillId="34" borderId="76" xfId="0" applyFont="1" applyFill="1" applyBorder="1" applyAlignment="1" applyProtection="1">
      <alignment horizontal="left" vertical="center" indent="1"/>
      <protection/>
    </xf>
    <xf numFmtId="4" fontId="115" fillId="34" borderId="29" xfId="0" applyNumberFormat="1" applyFont="1" applyFill="1" applyBorder="1" applyAlignment="1" applyProtection="1">
      <alignment horizontal="center" vertical="center" wrapText="1"/>
      <protection/>
    </xf>
    <xf numFmtId="4" fontId="115" fillId="34" borderId="30" xfId="0" applyNumberFormat="1" applyFont="1" applyFill="1" applyBorder="1" applyAlignment="1" applyProtection="1">
      <alignment horizontal="center" vertical="center" wrapText="1"/>
      <protection/>
    </xf>
    <xf numFmtId="4" fontId="115" fillId="34" borderId="82" xfId="0" applyNumberFormat="1" applyFont="1" applyFill="1" applyBorder="1" applyAlignment="1" applyProtection="1">
      <alignment horizontal="center" vertical="center" wrapText="1"/>
      <protection/>
    </xf>
    <xf numFmtId="4" fontId="115" fillId="34" borderId="84" xfId="0" applyNumberFormat="1" applyFont="1" applyFill="1" applyBorder="1" applyAlignment="1" applyProtection="1">
      <alignment horizontal="center" vertical="center" wrapText="1"/>
      <protection/>
    </xf>
    <xf numFmtId="10" fontId="91" fillId="0" borderId="26" xfId="0" applyNumberFormat="1" applyFont="1" applyBorder="1" applyAlignment="1" applyProtection="1">
      <alignment horizontal="center" vertical="center"/>
      <protection/>
    </xf>
    <xf numFmtId="10" fontId="91" fillId="0" borderId="28" xfId="0" applyNumberFormat="1" applyFont="1" applyBorder="1" applyAlignment="1" applyProtection="1">
      <alignment horizontal="center" vertical="center"/>
      <protection/>
    </xf>
    <xf numFmtId="4" fontId="91" fillId="0" borderId="83" xfId="0" applyNumberFormat="1"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6">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6DFF6D"/>
        </patternFill>
      </fill>
    </dxf>
    <dxf>
      <fill>
        <patternFill>
          <bgColor rgb="FFFFFF00"/>
        </patternFill>
      </fill>
    </dxf>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6DFF6D"/>
        </patternFill>
      </fill>
    </dxf>
    <dxf>
      <fill>
        <patternFill>
          <bgColor rgb="FFFFFF00"/>
        </patternFill>
      </fill>
    </dxf>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FF0000"/>
        </patternFill>
      </fill>
    </dxf>
    <dxf>
      <fill>
        <patternFill>
          <bgColor rgb="FFFA6464"/>
        </patternFill>
      </fill>
    </dxf>
    <dxf>
      <fill>
        <patternFill>
          <bgColor rgb="FFFF0000"/>
        </patternFill>
      </fill>
    </dxf>
    <dxf>
      <fill>
        <patternFill>
          <bgColor rgb="FFFA6464"/>
        </patternFill>
      </fill>
    </dxf>
    <dxf>
      <fill>
        <patternFill>
          <bgColor rgb="FFFF0000"/>
        </patternFill>
      </fill>
    </dxf>
    <dxf>
      <fill>
        <patternFill>
          <bgColor rgb="FFFA6464"/>
        </patternFill>
      </fill>
    </dxf>
    <dxf>
      <fill>
        <patternFill>
          <bgColor rgb="FF6DFF6D"/>
        </patternFill>
      </fill>
    </dxf>
    <dxf>
      <fill>
        <patternFill>
          <bgColor rgb="FFFFFF00"/>
        </patternFill>
      </fill>
    </dxf>
    <dxf>
      <fill>
        <patternFill>
          <bgColor rgb="FFFF0000"/>
        </patternFill>
      </fill>
    </dxf>
    <dxf>
      <fill>
        <patternFill>
          <bgColor rgb="FFFA6464"/>
        </patternFill>
      </fill>
    </dxf>
    <dxf>
      <fill>
        <patternFill>
          <bgColor rgb="FF6DFF6D"/>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PPEND~2\AppData\Local\Temp\16\Domino%20Web%20Access\Raumarten-Leistungsumfang-Los%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bersicht Raumarten"/>
      <sheetName val="Raumart 301"/>
      <sheetName val="Raumart 302"/>
      <sheetName val="Raumart 303"/>
      <sheetName val="Raumart 304"/>
      <sheetName val="Raumart 305"/>
      <sheetName val="Raumart 306"/>
      <sheetName val="Raumart 307"/>
      <sheetName val="Raumart 308"/>
      <sheetName val="Raumart 309"/>
      <sheetName val="Raumart 310"/>
      <sheetName val="Raumart 311"/>
      <sheetName val="Raumart 312"/>
      <sheetName val="Raumart 313"/>
    </sheetNames>
    <sheetDataSet>
      <sheetData sheetId="0">
        <row r="5">
          <cell r="B5">
            <v>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53"/>
  <sheetViews>
    <sheetView view="pageLayout" workbookViewId="0" topLeftCell="A28">
      <selection activeCell="F39" sqref="F39"/>
    </sheetView>
  </sheetViews>
  <sheetFormatPr defaultColWidth="11.421875" defaultRowHeight="15"/>
  <cols>
    <col min="1" max="1" width="12.7109375" style="227" customWidth="1"/>
    <col min="2" max="3" width="20.7109375" style="227" customWidth="1"/>
    <col min="4" max="4" width="3.7109375" style="227" customWidth="1"/>
    <col min="5" max="5" width="12.7109375" style="227" customWidth="1"/>
    <col min="6" max="6" width="20.7109375" style="227" customWidth="1"/>
    <col min="7" max="8" width="10.7109375" style="227" customWidth="1"/>
    <col min="9" max="16384" width="11.421875" style="227" customWidth="1"/>
  </cols>
  <sheetData>
    <row r="1" spans="3:8" ht="30" customHeight="1">
      <c r="C1" s="784" t="s">
        <v>136</v>
      </c>
      <c r="D1" s="785"/>
      <c r="E1" s="785"/>
      <c r="F1" s="785"/>
      <c r="G1" s="785"/>
      <c r="H1" s="785"/>
    </row>
    <row r="2" spans="1:8" ht="30" customHeight="1">
      <c r="A2" s="814" t="s">
        <v>130</v>
      </c>
      <c r="B2" s="815"/>
      <c r="C2" s="815"/>
      <c r="D2" s="815"/>
      <c r="E2" s="815"/>
      <c r="F2" s="821" t="s">
        <v>295</v>
      </c>
      <c r="G2" s="822"/>
      <c r="H2" s="502" t="s">
        <v>297</v>
      </c>
    </row>
    <row r="3" spans="1:8" ht="23.25">
      <c r="A3" s="801" t="s">
        <v>131</v>
      </c>
      <c r="B3" s="802"/>
      <c r="C3" s="802"/>
      <c r="D3" s="802"/>
      <c r="E3" s="802"/>
      <c r="F3" s="802"/>
      <c r="G3" s="802"/>
      <c r="H3" s="802"/>
    </row>
    <row r="4" ht="15.75" thickBot="1"/>
    <row r="5" spans="1:8" ht="45" customHeight="1">
      <c r="A5" s="841" t="s">
        <v>88</v>
      </c>
      <c r="B5" s="842"/>
      <c r="C5" s="843"/>
      <c r="D5" s="447"/>
      <c r="E5" s="844"/>
      <c r="F5" s="845"/>
      <c r="G5" s="845"/>
      <c r="H5" s="845"/>
    </row>
    <row r="6" spans="1:8" ht="75.75" thickBot="1">
      <c r="A6" s="503" t="s">
        <v>81</v>
      </c>
      <c r="B6" s="504" t="s">
        <v>89</v>
      </c>
      <c r="C6" s="505" t="s">
        <v>90</v>
      </c>
      <c r="D6" s="362"/>
      <c r="E6" s="506"/>
      <c r="F6" s="507"/>
      <c r="G6" s="507"/>
      <c r="H6" s="507"/>
    </row>
    <row r="7" spans="1:8" ht="4.5" customHeight="1">
      <c r="A7" s="508"/>
      <c r="B7" s="509"/>
      <c r="C7" s="510"/>
      <c r="D7" s="362"/>
      <c r="E7" s="511"/>
      <c r="F7" s="512"/>
      <c r="G7" s="512"/>
      <c r="H7" s="513"/>
    </row>
    <row r="8" spans="1:8" ht="18.75">
      <c r="A8" s="514">
        <v>1</v>
      </c>
      <c r="B8" s="248">
        <v>0</v>
      </c>
      <c r="C8" s="249"/>
      <c r="D8" s="362"/>
      <c r="E8" s="515"/>
      <c r="F8" s="516"/>
      <c r="G8" s="516"/>
      <c r="H8" s="517"/>
    </row>
    <row r="9" spans="1:8" ht="4.5" customHeight="1">
      <c r="A9" s="514"/>
      <c r="B9" s="518"/>
      <c r="C9" s="519"/>
      <c r="D9" s="362"/>
      <c r="E9" s="515"/>
      <c r="F9" s="516"/>
      <c r="G9" s="516"/>
      <c r="H9" s="517"/>
    </row>
    <row r="10" spans="1:8" ht="18.75">
      <c r="A10" s="514">
        <v>2</v>
      </c>
      <c r="B10" s="248">
        <v>0</v>
      </c>
      <c r="C10" s="249"/>
      <c r="D10" s="362"/>
      <c r="E10" s="515"/>
      <c r="F10" s="516"/>
      <c r="G10" s="516"/>
      <c r="H10" s="517"/>
    </row>
    <row r="11" spans="1:8" ht="4.5" customHeight="1">
      <c r="A11" s="514"/>
      <c r="B11" s="518"/>
      <c r="C11" s="519"/>
      <c r="D11" s="362"/>
      <c r="E11" s="515"/>
      <c r="F11" s="516"/>
      <c r="G11" s="516"/>
      <c r="H11" s="517"/>
    </row>
    <row r="12" spans="1:8" ht="18.75">
      <c r="A12" s="514">
        <v>3</v>
      </c>
      <c r="B12" s="248">
        <v>0</v>
      </c>
      <c r="C12" s="249"/>
      <c r="D12" s="362"/>
      <c r="E12" s="515"/>
      <c r="F12" s="516"/>
      <c r="G12" s="516"/>
      <c r="H12" s="517"/>
    </row>
    <row r="13" spans="1:8" ht="4.5" customHeight="1">
      <c r="A13" s="514"/>
      <c r="B13" s="518"/>
      <c r="C13" s="519"/>
      <c r="D13" s="362"/>
      <c r="E13" s="515"/>
      <c r="F13" s="516"/>
      <c r="G13" s="516"/>
      <c r="H13" s="517"/>
    </row>
    <row r="14" spans="1:8" ht="18.75">
      <c r="A14" s="514">
        <v>4</v>
      </c>
      <c r="B14" s="248">
        <v>0</v>
      </c>
      <c r="C14" s="249"/>
      <c r="D14" s="362"/>
      <c r="E14" s="515"/>
      <c r="F14" s="516"/>
      <c r="G14" s="516"/>
      <c r="H14" s="517"/>
    </row>
    <row r="15" spans="1:9" ht="4.5" customHeight="1">
      <c r="A15" s="514"/>
      <c r="B15" s="518"/>
      <c r="C15" s="519"/>
      <c r="D15" s="362"/>
      <c r="E15" s="515"/>
      <c r="F15" s="516"/>
      <c r="G15" s="516">
        <v>1</v>
      </c>
      <c r="H15" s="517"/>
      <c r="I15" s="227">
        <v>1</v>
      </c>
    </row>
    <row r="16" spans="1:8" ht="18.75">
      <c r="A16" s="514">
        <v>5</v>
      </c>
      <c r="B16" s="248">
        <v>0</v>
      </c>
      <c r="C16" s="249"/>
      <c r="D16" s="362"/>
      <c r="E16" s="515"/>
      <c r="F16" s="516"/>
      <c r="G16" s="516"/>
      <c r="H16" s="517"/>
    </row>
    <row r="17" spans="1:8" ht="4.5" customHeight="1">
      <c r="A17" s="520"/>
      <c r="B17" s="521"/>
      <c r="C17" s="522"/>
      <c r="D17" s="362"/>
      <c r="E17" s="230"/>
      <c r="F17" s="523"/>
      <c r="G17" s="523"/>
      <c r="H17" s="523"/>
    </row>
    <row r="18" spans="1:8" ht="18.75">
      <c r="A18" s="514">
        <v>6</v>
      </c>
      <c r="B18" s="248">
        <v>0</v>
      </c>
      <c r="C18" s="249"/>
      <c r="D18" s="362"/>
      <c r="E18" s="515"/>
      <c r="F18" s="516"/>
      <c r="G18" s="516"/>
      <c r="H18" s="517"/>
    </row>
    <row r="19" spans="1:8" ht="4.5" customHeight="1" thickBot="1">
      <c r="A19" s="524"/>
      <c r="B19" s="525"/>
      <c r="C19" s="526"/>
      <c r="D19" s="445"/>
      <c r="E19" s="527"/>
      <c r="F19" s="523"/>
      <c r="G19" s="523"/>
      <c r="H19" s="523"/>
    </row>
    <row r="20" spans="1:8" ht="15">
      <c r="A20" s="528"/>
      <c r="E20" s="523"/>
      <c r="F20" s="523"/>
      <c r="G20" s="523"/>
      <c r="H20" s="523"/>
    </row>
    <row r="21" ht="15">
      <c r="A21" s="528"/>
    </row>
    <row r="22" spans="1:8" ht="23.25">
      <c r="A22" s="801" t="s">
        <v>137</v>
      </c>
      <c r="B22" s="802"/>
      <c r="C22" s="802"/>
      <c r="D22" s="802"/>
      <c r="E22" s="802"/>
      <c r="F22" s="802"/>
      <c r="G22" s="802"/>
      <c r="H22" s="802"/>
    </row>
    <row r="23" ht="15.75" thickBot="1">
      <c r="A23" s="528"/>
    </row>
    <row r="24" spans="1:8" s="531" customFormat="1" ht="39.75" customHeight="1" thickBot="1">
      <c r="A24" s="529" t="s">
        <v>91</v>
      </c>
      <c r="B24" s="530" t="s">
        <v>92</v>
      </c>
      <c r="C24" s="826" t="s">
        <v>93</v>
      </c>
      <c r="D24" s="827"/>
      <c r="E24" s="827"/>
      <c r="F24" s="828"/>
      <c r="G24" s="828"/>
      <c r="H24" s="829"/>
    </row>
    <row r="25" spans="1:8" ht="4.5" customHeight="1">
      <c r="A25" s="532"/>
      <c r="B25" s="533"/>
      <c r="C25" s="830"/>
      <c r="D25" s="831"/>
      <c r="E25" s="831"/>
      <c r="F25" s="831"/>
      <c r="G25" s="831"/>
      <c r="H25" s="832"/>
    </row>
    <row r="26" spans="1:8" ht="18.75">
      <c r="A26" s="514">
        <v>1</v>
      </c>
      <c r="B26" s="534">
        <v>52</v>
      </c>
      <c r="C26" s="795"/>
      <c r="D26" s="796"/>
      <c r="E26" s="796"/>
      <c r="F26" s="796"/>
      <c r="G26" s="796"/>
      <c r="H26" s="797"/>
    </row>
    <row r="27" spans="1:8" ht="4.5" customHeight="1">
      <c r="A27" s="535"/>
      <c r="B27" s="522"/>
      <c r="C27" s="795"/>
      <c r="D27" s="796"/>
      <c r="E27" s="796"/>
      <c r="F27" s="796"/>
      <c r="G27" s="796"/>
      <c r="H27" s="797"/>
    </row>
    <row r="28" spans="1:8" ht="18.75">
      <c r="A28" s="514">
        <v>2</v>
      </c>
      <c r="B28" s="534">
        <v>0</v>
      </c>
      <c r="C28" s="795"/>
      <c r="D28" s="796"/>
      <c r="E28" s="796"/>
      <c r="F28" s="796"/>
      <c r="G28" s="796"/>
      <c r="H28" s="797"/>
    </row>
    <row r="29" spans="1:8" ht="4.5" customHeight="1">
      <c r="A29" s="535"/>
      <c r="B29" s="522"/>
      <c r="C29" s="795"/>
      <c r="D29" s="796"/>
      <c r="E29" s="796"/>
      <c r="F29" s="796"/>
      <c r="G29" s="796"/>
      <c r="H29" s="797"/>
    </row>
    <row r="30" spans="1:8" ht="18.75">
      <c r="A30" s="514">
        <v>3</v>
      </c>
      <c r="B30" s="534">
        <v>0</v>
      </c>
      <c r="C30" s="795"/>
      <c r="D30" s="796"/>
      <c r="E30" s="796"/>
      <c r="F30" s="796"/>
      <c r="G30" s="796"/>
      <c r="H30" s="797"/>
    </row>
    <row r="31" spans="1:8" ht="4.5" customHeight="1" thickBot="1">
      <c r="A31" s="536"/>
      <c r="B31" s="526"/>
      <c r="C31" s="798"/>
      <c r="D31" s="799"/>
      <c r="E31" s="799"/>
      <c r="F31" s="799"/>
      <c r="G31" s="799"/>
      <c r="H31" s="800"/>
    </row>
    <row r="32" spans="1:8" ht="4.5" customHeight="1">
      <c r="A32" s="537"/>
      <c r="B32" s="538"/>
      <c r="C32" s="823"/>
      <c r="D32" s="824"/>
      <c r="E32" s="824"/>
      <c r="F32" s="824"/>
      <c r="G32" s="824"/>
      <c r="H32" s="825"/>
    </row>
    <row r="33" spans="1:8" ht="18.75">
      <c r="A33" s="539"/>
      <c r="B33" s="540">
        <v>0</v>
      </c>
      <c r="C33" s="795"/>
      <c r="D33" s="796"/>
      <c r="E33" s="796"/>
      <c r="F33" s="796"/>
      <c r="G33" s="796"/>
      <c r="H33" s="797"/>
    </row>
    <row r="34" spans="1:8" ht="4.5" customHeight="1" thickBot="1">
      <c r="A34" s="541"/>
      <c r="B34" s="542"/>
      <c r="C34" s="798"/>
      <c r="D34" s="799"/>
      <c r="E34" s="799"/>
      <c r="F34" s="799"/>
      <c r="G34" s="799"/>
      <c r="H34" s="800"/>
    </row>
    <row r="36" spans="1:8" ht="23.25">
      <c r="A36" s="801" t="s">
        <v>112</v>
      </c>
      <c r="B36" s="802"/>
      <c r="C36" s="802"/>
      <c r="D36" s="802"/>
      <c r="E36" s="802"/>
      <c r="F36" s="802"/>
      <c r="G36" s="802"/>
      <c r="H36" s="802"/>
    </row>
    <row r="37" ht="15.75" thickBot="1"/>
    <row r="38" spans="1:5" ht="19.5" customHeight="1">
      <c r="A38" s="833" t="s">
        <v>94</v>
      </c>
      <c r="B38" s="834"/>
      <c r="C38" s="837">
        <v>1</v>
      </c>
      <c r="D38" s="837"/>
      <c r="E38" s="838"/>
    </row>
    <row r="39" spans="1:5" ht="19.5" customHeight="1" thickBot="1">
      <c r="A39" s="835"/>
      <c r="B39" s="836"/>
      <c r="C39" s="839"/>
      <c r="D39" s="839"/>
      <c r="E39" s="840"/>
    </row>
    <row r="42" spans="1:8" ht="23.25">
      <c r="A42" s="801" t="s">
        <v>113</v>
      </c>
      <c r="B42" s="802"/>
      <c r="C42" s="802"/>
      <c r="D42" s="802"/>
      <c r="E42" s="802"/>
      <c r="F42" s="802"/>
      <c r="G42" s="802"/>
      <c r="H42" s="802"/>
    </row>
    <row r="43" ht="15.75" thickBot="1"/>
    <row r="44" spans="1:8" ht="39.75" customHeight="1">
      <c r="A44" s="354"/>
      <c r="B44" s="355"/>
      <c r="C44" s="355"/>
      <c r="D44" s="355"/>
      <c r="E44" s="803" t="s">
        <v>99</v>
      </c>
      <c r="F44" s="820"/>
      <c r="G44" s="803" t="s">
        <v>100</v>
      </c>
      <c r="H44" s="804"/>
    </row>
    <row r="45" spans="1:8" ht="19.5" customHeight="1" thickBot="1">
      <c r="A45" s="336"/>
      <c r="B45" s="229"/>
      <c r="C45" s="229"/>
      <c r="D45" s="229"/>
      <c r="E45" s="543" t="s">
        <v>97</v>
      </c>
      <c r="F45" s="544" t="s">
        <v>98</v>
      </c>
      <c r="G45" s="805"/>
      <c r="H45" s="806"/>
    </row>
    <row r="46" spans="1:8" ht="4.5" customHeight="1">
      <c r="A46" s="354"/>
      <c r="B46" s="355"/>
      <c r="C46" s="355"/>
      <c r="D46" s="355"/>
      <c r="E46" s="545"/>
      <c r="F46" s="546"/>
      <c r="G46" s="807"/>
      <c r="H46" s="808"/>
    </row>
    <row r="47" spans="1:8" ht="39.75" customHeight="1">
      <c r="A47" s="816" t="s">
        <v>96</v>
      </c>
      <c r="B47" s="817"/>
      <c r="C47" s="547">
        <v>43647</v>
      </c>
      <c r="D47" s="548"/>
      <c r="E47" s="782">
        <v>36</v>
      </c>
      <c r="F47" s="783">
        <f>E47/12</f>
        <v>3</v>
      </c>
      <c r="G47" s="811">
        <v>3</v>
      </c>
      <c r="H47" s="812"/>
    </row>
    <row r="48" spans="1:8" ht="39.75" customHeight="1">
      <c r="A48" s="818" t="s">
        <v>95</v>
      </c>
      <c r="B48" s="819"/>
      <c r="C48" s="549">
        <v>44742</v>
      </c>
      <c r="D48" s="550"/>
      <c r="E48" s="782"/>
      <c r="F48" s="783"/>
      <c r="G48" s="813"/>
      <c r="H48" s="812"/>
    </row>
    <row r="49" spans="1:8" ht="4.5" customHeight="1" thickBot="1">
      <c r="A49" s="317"/>
      <c r="B49" s="259"/>
      <c r="C49" s="259"/>
      <c r="D49" s="259"/>
      <c r="E49" s="371"/>
      <c r="F49" s="372"/>
      <c r="G49" s="809"/>
      <c r="H49" s="810"/>
    </row>
    <row r="50" spans="5:8" ht="15">
      <c r="E50" s="786" t="s">
        <v>134</v>
      </c>
      <c r="F50" s="787"/>
      <c r="G50" s="787"/>
      <c r="H50" s="788"/>
    </row>
    <row r="51" spans="5:8" ht="15">
      <c r="E51" s="789"/>
      <c r="F51" s="790"/>
      <c r="G51" s="790"/>
      <c r="H51" s="791"/>
    </row>
    <row r="52" spans="5:8" ht="15">
      <c r="E52" s="789"/>
      <c r="F52" s="790"/>
      <c r="G52" s="790"/>
      <c r="H52" s="791"/>
    </row>
    <row r="53" spans="5:8" ht="15.75" thickBot="1">
      <c r="E53" s="792"/>
      <c r="F53" s="793"/>
      <c r="G53" s="793"/>
      <c r="H53" s="794"/>
    </row>
  </sheetData>
  <sheetProtection password="CC67" sheet="1" objects="1" scenarios="1"/>
  <mergeCells count="32">
    <mergeCell ref="A48:B48"/>
    <mergeCell ref="E44:F44"/>
    <mergeCell ref="F2:G2"/>
    <mergeCell ref="A3:H3"/>
    <mergeCell ref="C27:H27"/>
    <mergeCell ref="A22:H22"/>
    <mergeCell ref="C32:H32"/>
    <mergeCell ref="C24:H24"/>
    <mergeCell ref="C25:H25"/>
    <mergeCell ref="C26:H26"/>
    <mergeCell ref="C33:H33"/>
    <mergeCell ref="A38:B39"/>
    <mergeCell ref="C38:E39"/>
    <mergeCell ref="C34:H34"/>
    <mergeCell ref="A5:C5"/>
    <mergeCell ref="E5:H5"/>
    <mergeCell ref="E47:E48"/>
    <mergeCell ref="F47:F48"/>
    <mergeCell ref="C1:H1"/>
    <mergeCell ref="E50:H53"/>
    <mergeCell ref="C28:H28"/>
    <mergeCell ref="C29:H29"/>
    <mergeCell ref="C30:H30"/>
    <mergeCell ref="C31:H31"/>
    <mergeCell ref="A36:H36"/>
    <mergeCell ref="A42:H42"/>
    <mergeCell ref="G44:H45"/>
    <mergeCell ref="G46:H46"/>
    <mergeCell ref="G49:H49"/>
    <mergeCell ref="G47:H48"/>
    <mergeCell ref="A2:E2"/>
    <mergeCell ref="A47:B47"/>
  </mergeCells>
  <printOptions/>
  <pageMargins left="0.7" right="0.7" top="0.787401575" bottom="0.787401575" header="0.3" footer="0.3"/>
  <pageSetup horizontalDpi="600" verticalDpi="600" orientation="portrait" paperSize="9" scale="74" r:id="rId1"/>
  <headerFooter>
    <oddFooter>&amp;L&amp;"-,Fett"Anlage 5.3. - Los 3 - Eingabe 1
Ausschreibung RHV VgV 006-18
Unterhalts- und Grundreinigung städt. Objekte 
Große Kreisstadt Weißwasser/O.L.&amp;R&amp;16Seite 33a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01"/>
  <sheetViews>
    <sheetView tabSelected="1" zoomScale="80" zoomScaleNormal="80" zoomScalePageLayoutView="0" workbookViewId="0" topLeftCell="A19">
      <selection activeCell="G22" sqref="G22:G25"/>
    </sheetView>
  </sheetViews>
  <sheetFormatPr defaultColWidth="11.421875" defaultRowHeight="15"/>
  <cols>
    <col min="1" max="1" width="7.28125" style="227" customWidth="1"/>
    <col min="2" max="5" width="13.7109375" style="227" customWidth="1"/>
    <col min="6" max="6" width="60.00390625" style="227" customWidth="1"/>
    <col min="7" max="7" width="35.7109375" style="227" customWidth="1"/>
    <col min="8" max="8" width="8.7109375" style="227" customWidth="1"/>
    <col min="9" max="9" width="18.28125" style="227" customWidth="1"/>
    <col min="10" max="10" width="30.7109375" style="227" customWidth="1"/>
    <col min="11" max="11" width="8.7109375" style="227" customWidth="1"/>
    <col min="12" max="12" width="18.28125" style="227" customWidth="1"/>
    <col min="13" max="15" width="11.421875" style="227" customWidth="1"/>
    <col min="16" max="18" width="0" style="227" hidden="1" customWidth="1"/>
    <col min="19" max="16384" width="11.421875" style="227" customWidth="1"/>
  </cols>
  <sheetData>
    <row r="1" spans="7:12" ht="49.5" customHeight="1">
      <c r="G1" s="866" t="s">
        <v>136</v>
      </c>
      <c r="H1" s="866"/>
      <c r="I1" s="866"/>
      <c r="J1" s="866"/>
      <c r="K1" s="866"/>
      <c r="L1" s="866"/>
    </row>
    <row r="2" spans="1:12" ht="49.5" customHeight="1">
      <c r="A2" s="887" t="s">
        <v>87</v>
      </c>
      <c r="B2" s="888"/>
      <c r="C2" s="888"/>
      <c r="D2" s="888"/>
      <c r="E2" s="888"/>
      <c r="F2" s="888"/>
      <c r="G2" s="888"/>
      <c r="H2" s="888"/>
      <c r="I2" s="889" t="s">
        <v>295</v>
      </c>
      <c r="J2" s="889"/>
      <c r="K2" s="889"/>
      <c r="L2" s="551" t="s">
        <v>296</v>
      </c>
    </row>
    <row r="3" spans="1:2" ht="24" thickBot="1">
      <c r="A3" s="552"/>
      <c r="B3" s="553"/>
    </row>
    <row r="4" spans="1:17" ht="19.5" customHeight="1">
      <c r="A4" s="554"/>
      <c r="B4" s="555"/>
      <c r="C4" s="555"/>
      <c r="D4" s="555"/>
      <c r="E4" s="555"/>
      <c r="F4" s="556"/>
      <c r="G4" s="867" t="s">
        <v>84</v>
      </c>
      <c r="H4" s="868"/>
      <c r="I4" s="869"/>
      <c r="J4" s="867" t="s">
        <v>83</v>
      </c>
      <c r="K4" s="868"/>
      <c r="L4" s="869"/>
      <c r="P4" s="227">
        <f>A23</f>
        <v>301</v>
      </c>
      <c r="Q4" s="227" t="str">
        <f>B26</f>
        <v>Bibo - Büro, Aufenthaltsr. - DG</v>
      </c>
    </row>
    <row r="5" spans="1:17" ht="19.5" customHeight="1">
      <c r="A5" s="873" t="s">
        <v>145</v>
      </c>
      <c r="B5" s="874"/>
      <c r="C5" s="874"/>
      <c r="D5" s="874"/>
      <c r="E5" s="874"/>
      <c r="F5" s="875"/>
      <c r="G5" s="870"/>
      <c r="H5" s="871"/>
      <c r="I5" s="872"/>
      <c r="J5" s="870"/>
      <c r="K5" s="871"/>
      <c r="L5" s="872"/>
      <c r="P5" s="227">
        <f>A28</f>
        <v>302</v>
      </c>
      <c r="Q5" s="227" t="str">
        <f>B31</f>
        <v>Bibo - Teeküche, Flur - DG</v>
      </c>
    </row>
    <row r="6" spans="1:17" ht="19.5" customHeight="1">
      <c r="A6" s="873"/>
      <c r="B6" s="874"/>
      <c r="C6" s="874"/>
      <c r="D6" s="874"/>
      <c r="E6" s="874"/>
      <c r="F6" s="875"/>
      <c r="G6" s="557" t="s">
        <v>80</v>
      </c>
      <c r="H6" s="558"/>
      <c r="I6" s="559"/>
      <c r="J6" s="557" t="s">
        <v>80</v>
      </c>
      <c r="K6" s="558"/>
      <c r="L6" s="559"/>
      <c r="P6" s="227">
        <f>A33</f>
        <v>303</v>
      </c>
      <c r="Q6" s="227" t="str">
        <f>B36</f>
        <v>Bibo - Treppen</v>
      </c>
    </row>
    <row r="7" spans="1:17" ht="19.5" customHeight="1">
      <c r="A7" s="873"/>
      <c r="B7" s="874"/>
      <c r="C7" s="874"/>
      <c r="D7" s="874"/>
      <c r="E7" s="874"/>
      <c r="F7" s="875"/>
      <c r="G7" s="877" t="s">
        <v>78</v>
      </c>
      <c r="H7" s="558"/>
      <c r="I7" s="559"/>
      <c r="J7" s="879" t="s">
        <v>101</v>
      </c>
      <c r="K7" s="558"/>
      <c r="L7" s="559"/>
      <c r="P7" s="227">
        <f>A38</f>
        <v>304</v>
      </c>
      <c r="Q7" s="227" t="str">
        <f>B41</f>
        <v>Bibo - Bibliotheksräume, Hist. Archiv</v>
      </c>
    </row>
    <row r="8" spans="1:17" ht="19.5" customHeight="1">
      <c r="A8" s="873"/>
      <c r="B8" s="874"/>
      <c r="C8" s="874"/>
      <c r="D8" s="874"/>
      <c r="E8" s="874"/>
      <c r="F8" s="875"/>
      <c r="G8" s="878"/>
      <c r="H8" s="558"/>
      <c r="I8" s="559"/>
      <c r="J8" s="878"/>
      <c r="K8" s="558"/>
      <c r="L8" s="559"/>
      <c r="P8" s="227">
        <f>A43</f>
        <v>305</v>
      </c>
      <c r="Q8" s="227" t="str">
        <f>B46</f>
        <v>Bibo - Sanitärräume</v>
      </c>
    </row>
    <row r="9" spans="1:17" ht="19.5" customHeight="1">
      <c r="A9" s="873"/>
      <c r="B9" s="874"/>
      <c r="C9" s="874"/>
      <c r="D9" s="874"/>
      <c r="E9" s="874"/>
      <c r="F9" s="875"/>
      <c r="G9" s="880" t="s">
        <v>85</v>
      </c>
      <c r="H9" s="881" t="s">
        <v>86</v>
      </c>
      <c r="I9" s="882"/>
      <c r="J9" s="884"/>
      <c r="K9" s="881" t="s">
        <v>86</v>
      </c>
      <c r="L9" s="882"/>
      <c r="P9" s="227">
        <f>A48</f>
        <v>306</v>
      </c>
      <c r="Q9" s="227" t="str">
        <f>B51</f>
        <v>Bibo - Lesesaal</v>
      </c>
    </row>
    <row r="10" spans="1:17" ht="19.5" customHeight="1">
      <c r="A10" s="873"/>
      <c r="B10" s="874"/>
      <c r="C10" s="874"/>
      <c r="D10" s="874"/>
      <c r="E10" s="874"/>
      <c r="F10" s="875"/>
      <c r="G10" s="880"/>
      <c r="H10" s="883"/>
      <c r="I10" s="882"/>
      <c r="J10" s="884"/>
      <c r="K10" s="883"/>
      <c r="L10" s="882"/>
      <c r="P10" s="227">
        <f>A53</f>
        <v>307</v>
      </c>
      <c r="Q10" s="227" t="str">
        <f>B56</f>
        <v>Bibo - Eing.-bereich, Flure, Verbuch.</v>
      </c>
    </row>
    <row r="11" spans="1:17" ht="19.5" customHeight="1">
      <c r="A11" s="873"/>
      <c r="B11" s="874"/>
      <c r="C11" s="874"/>
      <c r="D11" s="874"/>
      <c r="E11" s="874"/>
      <c r="F11" s="875"/>
      <c r="G11" s="880"/>
      <c r="H11" s="883"/>
      <c r="I11" s="882"/>
      <c r="J11" s="884"/>
      <c r="K11" s="883"/>
      <c r="L11" s="882"/>
      <c r="P11" s="227">
        <f>A58</f>
        <v>308</v>
      </c>
      <c r="Q11" s="227" t="str">
        <f>B61</f>
        <v>Bibo - Sanitärräume - DG</v>
      </c>
    </row>
    <row r="12" spans="1:17" ht="19.5" customHeight="1">
      <c r="A12" s="873"/>
      <c r="B12" s="874"/>
      <c r="C12" s="874"/>
      <c r="D12" s="874"/>
      <c r="E12" s="874"/>
      <c r="F12" s="875"/>
      <c r="G12" s="880"/>
      <c r="H12" s="883"/>
      <c r="I12" s="882"/>
      <c r="J12" s="884"/>
      <c r="K12" s="883"/>
      <c r="L12" s="882"/>
      <c r="P12" s="227">
        <f>A63</f>
        <v>309</v>
      </c>
      <c r="Q12" s="227" t="str">
        <f>B66</f>
        <v>GM - Foyer, Ausstellungsr., Büro - EG</v>
      </c>
    </row>
    <row r="13" spans="1:17" ht="19.5" customHeight="1">
      <c r="A13" s="873"/>
      <c r="B13" s="874"/>
      <c r="C13" s="874"/>
      <c r="D13" s="874"/>
      <c r="E13" s="874"/>
      <c r="F13" s="875"/>
      <c r="G13" s="880"/>
      <c r="H13" s="883"/>
      <c r="I13" s="882"/>
      <c r="J13" s="884"/>
      <c r="K13" s="883"/>
      <c r="L13" s="882"/>
      <c r="P13" s="227">
        <f>A68</f>
        <v>310</v>
      </c>
      <c r="Q13" s="227" t="str">
        <f>B71</f>
        <v>GM - Ausstellungsräume - OG</v>
      </c>
    </row>
    <row r="14" spans="1:17" ht="19.5" customHeight="1">
      <c r="A14" s="873"/>
      <c r="B14" s="874"/>
      <c r="C14" s="874"/>
      <c r="D14" s="874"/>
      <c r="E14" s="874"/>
      <c r="F14" s="875"/>
      <c r="G14" s="880"/>
      <c r="H14" s="883"/>
      <c r="I14" s="882"/>
      <c r="J14" s="884"/>
      <c r="K14" s="883"/>
      <c r="L14" s="882"/>
      <c r="P14" s="227">
        <f>A73</f>
        <v>311</v>
      </c>
      <c r="Q14" s="227" t="str">
        <f>B76</f>
        <v>GM - Treppen - EG/OG</v>
      </c>
    </row>
    <row r="15" spans="1:17" ht="19.5" customHeight="1">
      <c r="A15" s="873"/>
      <c r="B15" s="874"/>
      <c r="C15" s="874"/>
      <c r="D15" s="874"/>
      <c r="E15" s="874"/>
      <c r="F15" s="875"/>
      <c r="G15" s="880"/>
      <c r="H15" s="883"/>
      <c r="I15" s="882"/>
      <c r="J15" s="884"/>
      <c r="K15" s="883"/>
      <c r="L15" s="882"/>
      <c r="P15" s="227">
        <f>A78</f>
        <v>312</v>
      </c>
      <c r="Q15" s="227" t="str">
        <f>B81</f>
        <v>GM - Büroräume DG., Teek., Treppe</v>
      </c>
    </row>
    <row r="16" spans="1:17" ht="19.5" customHeight="1">
      <c r="A16" s="873"/>
      <c r="B16" s="874"/>
      <c r="C16" s="874"/>
      <c r="D16" s="874"/>
      <c r="E16" s="874"/>
      <c r="F16" s="875"/>
      <c r="G16" s="880"/>
      <c r="H16" s="883"/>
      <c r="I16" s="882"/>
      <c r="J16" s="884"/>
      <c r="K16" s="883"/>
      <c r="L16" s="882"/>
      <c r="P16" s="227">
        <f>A83</f>
        <v>313</v>
      </c>
      <c r="Q16" s="227" t="str">
        <f>B86</f>
        <v>GM - öffentliche Toiletten</v>
      </c>
    </row>
    <row r="17" spans="1:17" ht="19.5" customHeight="1">
      <c r="A17" s="873"/>
      <c r="B17" s="874"/>
      <c r="C17" s="874"/>
      <c r="D17" s="874"/>
      <c r="E17" s="874"/>
      <c r="F17" s="875"/>
      <c r="G17" s="880"/>
      <c r="H17" s="883"/>
      <c r="I17" s="882"/>
      <c r="J17" s="884"/>
      <c r="K17" s="883"/>
      <c r="L17" s="882"/>
      <c r="P17" s="227">
        <f>A88</f>
        <v>314</v>
      </c>
      <c r="Q17" s="227" t="str">
        <f>B91</f>
        <v>Grund-/Sonderrg. - textile Böden - Kleinauftrag bis 50 m²</v>
      </c>
    </row>
    <row r="18" spans="1:17" ht="19.5" customHeight="1">
      <c r="A18" s="873"/>
      <c r="B18" s="874"/>
      <c r="C18" s="874"/>
      <c r="D18" s="874"/>
      <c r="E18" s="874"/>
      <c r="F18" s="875"/>
      <c r="G18" s="880"/>
      <c r="H18" s="885" t="s">
        <v>81</v>
      </c>
      <c r="I18" s="886" t="s">
        <v>82</v>
      </c>
      <c r="J18" s="884"/>
      <c r="K18" s="885" t="s">
        <v>81</v>
      </c>
      <c r="L18" s="886" t="s">
        <v>82</v>
      </c>
      <c r="P18" s="227">
        <f>A93</f>
        <v>315</v>
      </c>
      <c r="Q18" s="227" t="str">
        <f>B96</f>
        <v>Grund-/Sonderrg. - textile Böden - Auftrag ab 50 m²</v>
      </c>
    </row>
    <row r="19" spans="1:17" ht="19.5" customHeight="1">
      <c r="A19" s="876"/>
      <c r="B19" s="874"/>
      <c r="C19" s="874"/>
      <c r="D19" s="874"/>
      <c r="E19" s="874"/>
      <c r="F19" s="875"/>
      <c r="G19" s="880"/>
      <c r="H19" s="885"/>
      <c r="I19" s="886"/>
      <c r="J19" s="884"/>
      <c r="K19" s="885"/>
      <c r="L19" s="886"/>
      <c r="P19" s="227">
        <f>A98</f>
        <v>316</v>
      </c>
      <c r="Q19" s="227" t="str">
        <f>B101</f>
        <v>Grund-/Sonderrg. - textile Böden - Fleckentferng.</v>
      </c>
    </row>
    <row r="20" spans="1:12" ht="19.5" customHeight="1">
      <c r="A20" s="560" t="s">
        <v>53</v>
      </c>
      <c r="B20" s="903" t="s">
        <v>54</v>
      </c>
      <c r="C20" s="903"/>
      <c r="D20" s="903"/>
      <c r="E20" s="903"/>
      <c r="F20" s="904"/>
      <c r="G20" s="557" t="s">
        <v>62</v>
      </c>
      <c r="H20" s="899" t="s">
        <v>79</v>
      </c>
      <c r="I20" s="900"/>
      <c r="J20" s="557" t="s">
        <v>62</v>
      </c>
      <c r="K20" s="899" t="s">
        <v>79</v>
      </c>
      <c r="L20" s="900"/>
    </row>
    <row r="21" spans="1:12" ht="19.5" customHeight="1" thickBot="1">
      <c r="A21" s="561"/>
      <c r="B21" s="562"/>
      <c r="C21" s="562"/>
      <c r="D21" s="562"/>
      <c r="E21" s="562"/>
      <c r="F21" s="563"/>
      <c r="G21" s="564"/>
      <c r="H21" s="901"/>
      <c r="I21" s="902"/>
      <c r="J21" s="564"/>
      <c r="K21" s="901"/>
      <c r="L21" s="902"/>
    </row>
    <row r="22" spans="1:12" ht="18.75" customHeight="1">
      <c r="A22" s="565"/>
      <c r="B22" s="890" t="s">
        <v>335</v>
      </c>
      <c r="C22" s="890"/>
      <c r="D22" s="890"/>
      <c r="E22" s="890"/>
      <c r="F22" s="891"/>
      <c r="G22" s="857">
        <v>0</v>
      </c>
      <c r="H22" s="859">
        <v>0</v>
      </c>
      <c r="I22" s="861">
        <f>IF(H22=1,'Eingabe 1 - LOS 3'!$B$8,IF(H22=2,'Eingabe 1 - LOS 3'!$B$10,IF(H22=3,'Eingabe 1 - LOS 3'!$B$12,IF(H22=4,'Eingabe 1 - LOS 3'!$B$14,IF(H22=5,'Eingabe 1 - LOS 3'!$B$16,IF(H22=6,'Eingabe 1 - LOS 3'!$B$18,0))))))</f>
        <v>0</v>
      </c>
      <c r="J22" s="857">
        <v>0</v>
      </c>
      <c r="K22" s="859">
        <v>0</v>
      </c>
      <c r="L22" s="861">
        <f>IF(K22=1,'Eingabe 1 - LOS 3'!$B$8,IF(K22=2,'Eingabe 1 - LOS 3'!$B$10,IF(K22=3,'Eingabe 1 - LOS 3'!$B$12,IF(K22=4,'Eingabe 1 - LOS 3'!$B$14,IF(K22=5,'Eingabe 1 - LOS 3'!$B$16,IF(K22=6,'Eingabe 1 - LOS 3'!$B$18,0))))))</f>
        <v>0</v>
      </c>
    </row>
    <row r="23" spans="1:12" ht="21" customHeight="1">
      <c r="A23" s="566">
        <f>'[1]Übersicht Raumarten'!$B$5</f>
        <v>301</v>
      </c>
      <c r="B23" s="892"/>
      <c r="C23" s="892"/>
      <c r="D23" s="892"/>
      <c r="E23" s="892"/>
      <c r="F23" s="893"/>
      <c r="G23" s="858"/>
      <c r="H23" s="860"/>
      <c r="I23" s="862"/>
      <c r="J23" s="858"/>
      <c r="K23" s="860"/>
      <c r="L23" s="862"/>
    </row>
    <row r="24" spans="1:12" ht="16.5" customHeight="1">
      <c r="A24" s="567"/>
      <c r="B24" s="892"/>
      <c r="C24" s="892"/>
      <c r="D24" s="892"/>
      <c r="E24" s="892"/>
      <c r="F24" s="893"/>
      <c r="G24" s="858"/>
      <c r="H24" s="860"/>
      <c r="I24" s="862"/>
      <c r="J24" s="858"/>
      <c r="K24" s="860"/>
      <c r="L24" s="862"/>
    </row>
    <row r="25" spans="1:12" ht="21" customHeight="1">
      <c r="A25" s="568"/>
      <c r="B25" s="894"/>
      <c r="C25" s="894"/>
      <c r="D25" s="894"/>
      <c r="E25" s="894"/>
      <c r="F25" s="895"/>
      <c r="G25" s="858"/>
      <c r="H25" s="860"/>
      <c r="I25" s="862"/>
      <c r="J25" s="858"/>
      <c r="K25" s="860"/>
      <c r="L25" s="862"/>
    </row>
    <row r="26" spans="1:12" ht="24" thickBot="1">
      <c r="A26" s="569" t="s">
        <v>104</v>
      </c>
      <c r="B26" s="863" t="s">
        <v>322</v>
      </c>
      <c r="C26" s="864"/>
      <c r="D26" s="864"/>
      <c r="E26" s="864"/>
      <c r="F26" s="865"/>
      <c r="G26" s="570"/>
      <c r="H26" s="571"/>
      <c r="I26" s="572"/>
      <c r="J26" s="570"/>
      <c r="K26" s="571"/>
      <c r="L26" s="572"/>
    </row>
    <row r="27" spans="1:16" ht="18.75" customHeight="1">
      <c r="A27" s="565"/>
      <c r="B27" s="890" t="s">
        <v>336</v>
      </c>
      <c r="C27" s="890"/>
      <c r="D27" s="890"/>
      <c r="E27" s="890"/>
      <c r="F27" s="891"/>
      <c r="G27" s="857">
        <v>0</v>
      </c>
      <c r="H27" s="859">
        <v>0</v>
      </c>
      <c r="I27" s="861">
        <f>IF(H27=1,'Eingabe 1 - LOS 3'!$B$8,IF(H27=2,'Eingabe 1 - LOS 3'!$B$10,IF(H27=3,'Eingabe 1 - LOS 3'!$B$12,IF(H27=4,'Eingabe 1 - LOS 3'!$B$14,IF(H27=5,'Eingabe 1 - LOS 3'!$B$16,IF(H27=6,'Eingabe 1 - LOS 3'!$B$18,0))))))</f>
        <v>0</v>
      </c>
      <c r="J27" s="857">
        <v>0</v>
      </c>
      <c r="K27" s="859">
        <v>0</v>
      </c>
      <c r="L27" s="861">
        <f>IF(K27=1,'Eingabe 1 - LOS 3'!$B$8,IF(K27=2,'Eingabe 1 - LOS 3'!$B$10,IF(K27=3,'Eingabe 1 - LOS 3'!$B$12,IF(K27=4,'Eingabe 1 - LOS 3'!$B$14,IF(K27=5,'Eingabe 1 - LOS 3'!$B$16,IF(K27=6,'Eingabe 1 - LOS 3'!$B$18,0))))))</f>
        <v>0</v>
      </c>
      <c r="P27" s="573"/>
    </row>
    <row r="28" spans="1:12" ht="21" customHeight="1">
      <c r="A28" s="574">
        <v>302</v>
      </c>
      <c r="B28" s="892"/>
      <c r="C28" s="892"/>
      <c r="D28" s="892"/>
      <c r="E28" s="892"/>
      <c r="F28" s="893"/>
      <c r="G28" s="858"/>
      <c r="H28" s="860"/>
      <c r="I28" s="862"/>
      <c r="J28" s="858"/>
      <c r="K28" s="860"/>
      <c r="L28" s="862"/>
    </row>
    <row r="29" spans="1:12" ht="16.5" customHeight="1">
      <c r="A29" s="567"/>
      <c r="B29" s="892"/>
      <c r="C29" s="892"/>
      <c r="D29" s="892"/>
      <c r="E29" s="892"/>
      <c r="F29" s="893"/>
      <c r="G29" s="858"/>
      <c r="H29" s="860"/>
      <c r="I29" s="862"/>
      <c r="J29" s="858"/>
      <c r="K29" s="860"/>
      <c r="L29" s="862"/>
    </row>
    <row r="30" spans="1:12" ht="16.5" customHeight="1">
      <c r="A30" s="568"/>
      <c r="B30" s="894"/>
      <c r="C30" s="894"/>
      <c r="D30" s="894"/>
      <c r="E30" s="894"/>
      <c r="F30" s="895"/>
      <c r="G30" s="858"/>
      <c r="H30" s="860"/>
      <c r="I30" s="862"/>
      <c r="J30" s="858"/>
      <c r="K30" s="860"/>
      <c r="L30" s="862"/>
    </row>
    <row r="31" spans="1:12" ht="24" thickBot="1">
      <c r="A31" s="569" t="s">
        <v>104</v>
      </c>
      <c r="B31" s="863" t="s">
        <v>323</v>
      </c>
      <c r="C31" s="864"/>
      <c r="D31" s="864"/>
      <c r="E31" s="864"/>
      <c r="F31" s="865"/>
      <c r="G31" s="570"/>
      <c r="H31" s="571"/>
      <c r="I31" s="572"/>
      <c r="J31" s="570"/>
      <c r="K31" s="571"/>
      <c r="L31" s="572"/>
    </row>
    <row r="32" spans="1:12" ht="18.75" customHeight="1">
      <c r="A32" s="565"/>
      <c r="B32" s="846" t="s">
        <v>337</v>
      </c>
      <c r="C32" s="847"/>
      <c r="D32" s="847"/>
      <c r="E32" s="847"/>
      <c r="F32" s="848"/>
      <c r="G32" s="857">
        <v>0</v>
      </c>
      <c r="H32" s="859">
        <v>0</v>
      </c>
      <c r="I32" s="861">
        <f>IF(H32=1,'Eingabe 1 - LOS 3'!$B$8,IF(H32=2,'Eingabe 1 - LOS 3'!$B$10,IF(H32=3,'Eingabe 1 - LOS 3'!$B$12,IF(H32=4,'Eingabe 1 - LOS 3'!$B$14,IF(H32=5,'Eingabe 1 - LOS 3'!$B$16,IF(H32=6,'Eingabe 1 - LOS 3'!$B$18,0))))))</f>
        <v>0</v>
      </c>
      <c r="J32" s="857">
        <v>0</v>
      </c>
      <c r="K32" s="859">
        <v>0</v>
      </c>
      <c r="L32" s="861">
        <f>IF(K32=1,'Eingabe 1 - LOS 3'!$B$8,IF(K32=2,'Eingabe 1 - LOS 3'!$B$10,IF(K32=3,'Eingabe 1 - LOS 3'!$B$12,IF(K32=4,'Eingabe 1 - LOS 3'!$B$14,IF(K32=5,'Eingabe 1 - LOS 3'!$B$16,IF(K32=6,'Eingabe 1 - LOS 3'!$B$18,0))))))</f>
        <v>0</v>
      </c>
    </row>
    <row r="33" spans="1:12" ht="21">
      <c r="A33" s="575">
        <v>303</v>
      </c>
      <c r="B33" s="849"/>
      <c r="C33" s="849"/>
      <c r="D33" s="849"/>
      <c r="E33" s="849"/>
      <c r="F33" s="850"/>
      <c r="G33" s="858"/>
      <c r="H33" s="860"/>
      <c r="I33" s="862"/>
      <c r="J33" s="858"/>
      <c r="K33" s="860"/>
      <c r="L33" s="862"/>
    </row>
    <row r="34" spans="1:12" ht="16.5" customHeight="1">
      <c r="A34" s="576"/>
      <c r="B34" s="849"/>
      <c r="C34" s="849"/>
      <c r="D34" s="849"/>
      <c r="E34" s="849"/>
      <c r="F34" s="850"/>
      <c r="G34" s="858"/>
      <c r="H34" s="860"/>
      <c r="I34" s="862"/>
      <c r="J34" s="858"/>
      <c r="K34" s="860"/>
      <c r="L34" s="862"/>
    </row>
    <row r="35" spans="1:12" ht="16.5" customHeight="1">
      <c r="A35" s="577"/>
      <c r="B35" s="849"/>
      <c r="C35" s="849"/>
      <c r="D35" s="849"/>
      <c r="E35" s="849"/>
      <c r="F35" s="850"/>
      <c r="G35" s="858"/>
      <c r="H35" s="860"/>
      <c r="I35" s="862"/>
      <c r="J35" s="858"/>
      <c r="K35" s="860"/>
      <c r="L35" s="862"/>
    </row>
    <row r="36" spans="1:12" ht="24" thickBot="1">
      <c r="A36" s="569" t="s">
        <v>104</v>
      </c>
      <c r="B36" s="863" t="s">
        <v>324</v>
      </c>
      <c r="C36" s="864"/>
      <c r="D36" s="864"/>
      <c r="E36" s="864"/>
      <c r="F36" s="865"/>
      <c r="G36" s="570"/>
      <c r="H36" s="571"/>
      <c r="I36" s="572"/>
      <c r="J36" s="570"/>
      <c r="K36" s="571"/>
      <c r="L36" s="572"/>
    </row>
    <row r="37" spans="1:12" ht="18.75" customHeight="1">
      <c r="A37" s="565"/>
      <c r="B37" s="846" t="s">
        <v>338</v>
      </c>
      <c r="C37" s="846"/>
      <c r="D37" s="846"/>
      <c r="E37" s="846"/>
      <c r="F37" s="896"/>
      <c r="G37" s="857">
        <v>0</v>
      </c>
      <c r="H37" s="859">
        <v>0</v>
      </c>
      <c r="I37" s="861">
        <f>IF(H37=1,'Eingabe 1 - LOS 3'!$B$8,IF(H37=2,'Eingabe 1 - LOS 3'!$B$10,IF(H37=3,'Eingabe 1 - LOS 3'!$B$12,IF(H37=4,'Eingabe 1 - LOS 3'!$B$14,IF(H37=5,'Eingabe 1 - LOS 3'!$B$16,IF(H37=6,'Eingabe 1 - LOS 3'!$B$18,0))))))</f>
        <v>0</v>
      </c>
      <c r="J37" s="857">
        <v>0</v>
      </c>
      <c r="K37" s="859">
        <v>0</v>
      </c>
      <c r="L37" s="861">
        <f>IF(K37=1,'Eingabe 1 - LOS 3'!$B$8,IF(K37=2,'Eingabe 1 - LOS 3'!$B$10,IF(K37=3,'Eingabe 1 - LOS 3'!$B$12,IF(K37=4,'Eingabe 1 - LOS 3'!$B$14,IF(K37=5,'Eingabe 1 - LOS 3'!$B$16,IF(K37=6,'Eingabe 1 - LOS 3'!$B$18,0))))))</f>
        <v>0</v>
      </c>
    </row>
    <row r="38" spans="1:12" ht="21">
      <c r="A38" s="575">
        <v>304</v>
      </c>
      <c r="B38" s="897"/>
      <c r="C38" s="897"/>
      <c r="D38" s="897"/>
      <c r="E38" s="897"/>
      <c r="F38" s="898"/>
      <c r="G38" s="858"/>
      <c r="H38" s="860"/>
      <c r="I38" s="862"/>
      <c r="J38" s="858"/>
      <c r="K38" s="860"/>
      <c r="L38" s="862"/>
    </row>
    <row r="39" spans="1:12" ht="16.5" customHeight="1">
      <c r="A39" s="576"/>
      <c r="B39" s="897"/>
      <c r="C39" s="897"/>
      <c r="D39" s="897"/>
      <c r="E39" s="897"/>
      <c r="F39" s="898"/>
      <c r="G39" s="858"/>
      <c r="H39" s="860"/>
      <c r="I39" s="862"/>
      <c r="J39" s="858"/>
      <c r="K39" s="860"/>
      <c r="L39" s="862"/>
    </row>
    <row r="40" spans="1:12" ht="16.5" customHeight="1">
      <c r="A40" s="577"/>
      <c r="B40" s="897"/>
      <c r="C40" s="897"/>
      <c r="D40" s="897"/>
      <c r="E40" s="897"/>
      <c r="F40" s="898"/>
      <c r="G40" s="858"/>
      <c r="H40" s="860"/>
      <c r="I40" s="862"/>
      <c r="J40" s="858"/>
      <c r="K40" s="860"/>
      <c r="L40" s="862"/>
    </row>
    <row r="41" spans="1:12" ht="24" thickBot="1">
      <c r="A41" s="569" t="s">
        <v>104</v>
      </c>
      <c r="B41" s="863" t="s">
        <v>325</v>
      </c>
      <c r="C41" s="864"/>
      <c r="D41" s="864"/>
      <c r="E41" s="864"/>
      <c r="F41" s="865"/>
      <c r="G41" s="570"/>
      <c r="H41" s="571"/>
      <c r="I41" s="572"/>
      <c r="J41" s="570"/>
      <c r="K41" s="571"/>
      <c r="L41" s="572"/>
    </row>
    <row r="42" spans="1:12" ht="18.75" customHeight="1">
      <c r="A42" s="565"/>
      <c r="B42" s="846" t="s">
        <v>339</v>
      </c>
      <c r="C42" s="847"/>
      <c r="D42" s="847"/>
      <c r="E42" s="847"/>
      <c r="F42" s="848"/>
      <c r="G42" s="857">
        <v>0</v>
      </c>
      <c r="H42" s="859">
        <v>0</v>
      </c>
      <c r="I42" s="861">
        <f>IF(H42=1,'Eingabe 1 - LOS 3'!$B$8,IF(H42=2,'Eingabe 1 - LOS 3'!$B$10,IF(H42=3,'Eingabe 1 - LOS 3'!$B$12,IF(H42=4,'Eingabe 1 - LOS 3'!$B$14,IF(H42=5,'Eingabe 1 - LOS 3'!$B$16,IF(H42=6,'Eingabe 1 - LOS 3'!$B$18,0))))))</f>
        <v>0</v>
      </c>
      <c r="J42" s="857">
        <v>0</v>
      </c>
      <c r="K42" s="859">
        <v>0</v>
      </c>
      <c r="L42" s="861">
        <f>IF(K42=1,'Eingabe 1 - LOS 3'!$B$8,IF(K42=2,'Eingabe 1 - LOS 3'!$B$10,IF(K42=3,'Eingabe 1 - LOS 3'!$B$12,IF(K42=4,'Eingabe 1 - LOS 3'!$B$14,IF(K42=5,'Eingabe 1 - LOS 3'!$B$16,IF(K42=6,'Eingabe 1 - LOS 3'!$B$18,0))))))</f>
        <v>0</v>
      </c>
    </row>
    <row r="43" spans="1:12" ht="21">
      <c r="A43" s="575">
        <v>305</v>
      </c>
      <c r="B43" s="849"/>
      <c r="C43" s="849"/>
      <c r="D43" s="849"/>
      <c r="E43" s="849"/>
      <c r="F43" s="850"/>
      <c r="G43" s="858"/>
      <c r="H43" s="860"/>
      <c r="I43" s="862"/>
      <c r="J43" s="858"/>
      <c r="K43" s="860"/>
      <c r="L43" s="862"/>
    </row>
    <row r="44" spans="1:12" ht="16.5" customHeight="1">
      <c r="A44" s="576"/>
      <c r="B44" s="849"/>
      <c r="C44" s="849"/>
      <c r="D44" s="849"/>
      <c r="E44" s="849"/>
      <c r="F44" s="850"/>
      <c r="G44" s="858"/>
      <c r="H44" s="860"/>
      <c r="I44" s="862"/>
      <c r="J44" s="858"/>
      <c r="K44" s="860"/>
      <c r="L44" s="862"/>
    </row>
    <row r="45" spans="1:12" ht="16.5" customHeight="1">
      <c r="A45" s="577"/>
      <c r="B45" s="849"/>
      <c r="C45" s="849"/>
      <c r="D45" s="849"/>
      <c r="E45" s="849"/>
      <c r="F45" s="850"/>
      <c r="G45" s="858"/>
      <c r="H45" s="860"/>
      <c r="I45" s="862"/>
      <c r="J45" s="858"/>
      <c r="K45" s="860"/>
      <c r="L45" s="862"/>
    </row>
    <row r="46" spans="1:12" ht="24" thickBot="1">
      <c r="A46" s="569" t="s">
        <v>104</v>
      </c>
      <c r="B46" s="863" t="s">
        <v>326</v>
      </c>
      <c r="C46" s="864"/>
      <c r="D46" s="864"/>
      <c r="E46" s="864"/>
      <c r="F46" s="865"/>
      <c r="G46" s="570"/>
      <c r="H46" s="571"/>
      <c r="I46" s="572"/>
      <c r="J46" s="570"/>
      <c r="K46" s="571"/>
      <c r="L46" s="572"/>
    </row>
    <row r="47" spans="1:12" ht="18.75" customHeight="1">
      <c r="A47" s="565"/>
      <c r="B47" s="846" t="s">
        <v>340</v>
      </c>
      <c r="C47" s="847"/>
      <c r="D47" s="847"/>
      <c r="E47" s="847"/>
      <c r="F47" s="848"/>
      <c r="G47" s="857">
        <v>0</v>
      </c>
      <c r="H47" s="859">
        <v>0</v>
      </c>
      <c r="I47" s="861">
        <f>IF(H47=1,'Eingabe 1 - LOS 3'!$B$8,IF(H47=2,'Eingabe 1 - LOS 3'!$B$10,IF(H47=3,'Eingabe 1 - LOS 3'!$B$12,IF(H47=4,'Eingabe 1 - LOS 3'!$B$14,IF(H47=5,'Eingabe 1 - LOS 3'!$B$16,IF(H47=6,'Eingabe 1 - LOS 3'!$B$18,0))))))</f>
        <v>0</v>
      </c>
      <c r="J47" s="857">
        <v>0</v>
      </c>
      <c r="K47" s="859">
        <v>0</v>
      </c>
      <c r="L47" s="861">
        <f>IF(K47=1,'Eingabe 1 - LOS 3'!$B$8,IF(K47=2,'Eingabe 1 - LOS 3'!$B$10,IF(K47=3,'Eingabe 1 - LOS 3'!$B$12,IF(K47=4,'Eingabe 1 - LOS 3'!$B$14,IF(K47=5,'Eingabe 1 - LOS 3'!$B$16,IF(K47=6,'Eingabe 1 - LOS 3'!$B$18,0))))))</f>
        <v>0</v>
      </c>
    </row>
    <row r="48" spans="1:12" ht="21">
      <c r="A48" s="575">
        <v>306</v>
      </c>
      <c r="B48" s="849"/>
      <c r="C48" s="849"/>
      <c r="D48" s="849"/>
      <c r="E48" s="849"/>
      <c r="F48" s="850"/>
      <c r="G48" s="858"/>
      <c r="H48" s="860"/>
      <c r="I48" s="862"/>
      <c r="J48" s="858"/>
      <c r="K48" s="860"/>
      <c r="L48" s="862"/>
    </row>
    <row r="49" spans="1:12" ht="16.5" customHeight="1">
      <c r="A49" s="576"/>
      <c r="B49" s="849"/>
      <c r="C49" s="849"/>
      <c r="D49" s="849"/>
      <c r="E49" s="849"/>
      <c r="F49" s="850"/>
      <c r="G49" s="858"/>
      <c r="H49" s="860"/>
      <c r="I49" s="862"/>
      <c r="J49" s="858"/>
      <c r="K49" s="860"/>
      <c r="L49" s="862"/>
    </row>
    <row r="50" spans="1:12" ht="16.5" customHeight="1">
      <c r="A50" s="577"/>
      <c r="B50" s="849"/>
      <c r="C50" s="849"/>
      <c r="D50" s="849"/>
      <c r="E50" s="849"/>
      <c r="F50" s="850"/>
      <c r="G50" s="858"/>
      <c r="H50" s="860"/>
      <c r="I50" s="862"/>
      <c r="J50" s="858"/>
      <c r="K50" s="860"/>
      <c r="L50" s="862"/>
    </row>
    <row r="51" spans="1:12" ht="24" thickBot="1">
      <c r="A51" s="569" t="s">
        <v>104</v>
      </c>
      <c r="B51" s="863" t="s">
        <v>327</v>
      </c>
      <c r="C51" s="864"/>
      <c r="D51" s="864"/>
      <c r="E51" s="864"/>
      <c r="F51" s="865"/>
      <c r="G51" s="570"/>
      <c r="H51" s="571"/>
      <c r="I51" s="572"/>
      <c r="J51" s="570"/>
      <c r="K51" s="571"/>
      <c r="L51" s="572"/>
    </row>
    <row r="52" spans="1:12" ht="18.75" customHeight="1">
      <c r="A52" s="565"/>
      <c r="B52" s="846" t="s">
        <v>341</v>
      </c>
      <c r="C52" s="847"/>
      <c r="D52" s="847"/>
      <c r="E52" s="847"/>
      <c r="F52" s="848"/>
      <c r="G52" s="857">
        <v>0</v>
      </c>
      <c r="H52" s="859">
        <v>0</v>
      </c>
      <c r="I52" s="861">
        <f>IF(H52=1,'Eingabe 1 - LOS 3'!$B$8,IF(H52=2,'Eingabe 1 - LOS 3'!$B$10,IF(H52=3,'Eingabe 1 - LOS 3'!$B$12,IF(H52=4,'Eingabe 1 - LOS 3'!$B$14,IF(H52=5,'Eingabe 1 - LOS 3'!$B$16,IF(H52=6,'Eingabe 1 - LOS 3'!$B$18,0))))))</f>
        <v>0</v>
      </c>
      <c r="J52" s="857">
        <v>0</v>
      </c>
      <c r="K52" s="859">
        <v>0</v>
      </c>
      <c r="L52" s="861">
        <f>IF(K52=1,'Eingabe 1 - LOS 3'!$B$8,IF(K52=2,'Eingabe 1 - LOS 3'!$B$10,IF(K52=3,'Eingabe 1 - LOS 3'!$B$12,IF(K52=4,'Eingabe 1 - LOS 3'!$B$14,IF(K52=5,'Eingabe 1 - LOS 3'!$B$16,IF(K52=6,'Eingabe 1 - LOS 3'!$B$18,0))))))</f>
        <v>0</v>
      </c>
    </row>
    <row r="53" spans="1:12" ht="21">
      <c r="A53" s="575">
        <v>307</v>
      </c>
      <c r="B53" s="849"/>
      <c r="C53" s="849"/>
      <c r="D53" s="849"/>
      <c r="E53" s="849"/>
      <c r="F53" s="850"/>
      <c r="G53" s="858"/>
      <c r="H53" s="860"/>
      <c r="I53" s="862"/>
      <c r="J53" s="858"/>
      <c r="K53" s="860"/>
      <c r="L53" s="862"/>
    </row>
    <row r="54" spans="1:12" ht="16.5" customHeight="1">
      <c r="A54" s="576"/>
      <c r="B54" s="849"/>
      <c r="C54" s="849"/>
      <c r="D54" s="849"/>
      <c r="E54" s="849"/>
      <c r="F54" s="850"/>
      <c r="G54" s="858"/>
      <c r="H54" s="860"/>
      <c r="I54" s="862"/>
      <c r="J54" s="858"/>
      <c r="K54" s="860"/>
      <c r="L54" s="862"/>
    </row>
    <row r="55" spans="1:12" ht="16.5" customHeight="1">
      <c r="A55" s="577"/>
      <c r="B55" s="849"/>
      <c r="C55" s="849"/>
      <c r="D55" s="849"/>
      <c r="E55" s="849"/>
      <c r="F55" s="850"/>
      <c r="G55" s="858"/>
      <c r="H55" s="860"/>
      <c r="I55" s="862"/>
      <c r="J55" s="858"/>
      <c r="K55" s="860"/>
      <c r="L55" s="862"/>
    </row>
    <row r="56" spans="1:12" ht="24" thickBot="1">
      <c r="A56" s="569" t="s">
        <v>104</v>
      </c>
      <c r="B56" s="863" t="s">
        <v>328</v>
      </c>
      <c r="C56" s="864"/>
      <c r="D56" s="864"/>
      <c r="E56" s="864"/>
      <c r="F56" s="865"/>
      <c r="G56" s="570"/>
      <c r="H56" s="571"/>
      <c r="I56" s="572"/>
      <c r="J56" s="570"/>
      <c r="K56" s="571"/>
      <c r="L56" s="572"/>
    </row>
    <row r="57" spans="1:12" ht="18.75" customHeight="1">
      <c r="A57" s="565"/>
      <c r="B57" s="846" t="s">
        <v>342</v>
      </c>
      <c r="C57" s="847"/>
      <c r="D57" s="847"/>
      <c r="E57" s="847"/>
      <c r="F57" s="848"/>
      <c r="G57" s="857">
        <v>0</v>
      </c>
      <c r="H57" s="859">
        <v>0</v>
      </c>
      <c r="I57" s="861">
        <f>IF(H57=1,'Eingabe 1 - LOS 3'!$B$8,IF(H57=2,'Eingabe 1 - LOS 3'!$B$10,IF(H57=3,'Eingabe 1 - LOS 3'!$B$12,IF(H57=4,'Eingabe 1 - LOS 3'!$B$14,IF(H57=5,'Eingabe 1 - LOS 3'!$B$16,IF(H57=6,'Eingabe 1 - LOS 3'!$B$18,0))))))</f>
        <v>0</v>
      </c>
      <c r="J57" s="857">
        <v>0</v>
      </c>
      <c r="K57" s="859">
        <v>0</v>
      </c>
      <c r="L57" s="861">
        <f>IF(K57=1,'Eingabe 1 - LOS 3'!$B$8,IF(K57=2,'Eingabe 1 - LOS 3'!$B$10,IF(K57=3,'Eingabe 1 - LOS 3'!$B$12,IF(K57=4,'Eingabe 1 - LOS 3'!$B$14,IF(K57=5,'Eingabe 1 - LOS 3'!$B$16,IF(K57=6,'Eingabe 1 - LOS 3'!$B$18,0))))))</f>
        <v>0</v>
      </c>
    </row>
    <row r="58" spans="1:12" ht="21">
      <c r="A58" s="575">
        <v>308</v>
      </c>
      <c r="B58" s="849"/>
      <c r="C58" s="849"/>
      <c r="D58" s="849"/>
      <c r="E58" s="849"/>
      <c r="F58" s="850"/>
      <c r="G58" s="858"/>
      <c r="H58" s="860"/>
      <c r="I58" s="862"/>
      <c r="J58" s="858"/>
      <c r="K58" s="860"/>
      <c r="L58" s="862"/>
    </row>
    <row r="59" spans="1:12" ht="16.5" customHeight="1">
      <c r="A59" s="576"/>
      <c r="B59" s="849"/>
      <c r="C59" s="849"/>
      <c r="D59" s="849"/>
      <c r="E59" s="849"/>
      <c r="F59" s="850"/>
      <c r="G59" s="858"/>
      <c r="H59" s="860"/>
      <c r="I59" s="862"/>
      <c r="J59" s="858"/>
      <c r="K59" s="860"/>
      <c r="L59" s="862"/>
    </row>
    <row r="60" spans="1:12" ht="16.5" customHeight="1">
      <c r="A60" s="577"/>
      <c r="B60" s="849"/>
      <c r="C60" s="849"/>
      <c r="D60" s="849"/>
      <c r="E60" s="849"/>
      <c r="F60" s="850"/>
      <c r="G60" s="858"/>
      <c r="H60" s="860"/>
      <c r="I60" s="862"/>
      <c r="J60" s="858"/>
      <c r="K60" s="860"/>
      <c r="L60" s="862"/>
    </row>
    <row r="61" spans="1:12" ht="24" thickBot="1">
      <c r="A61" s="569" t="s">
        <v>104</v>
      </c>
      <c r="B61" s="863" t="s">
        <v>329</v>
      </c>
      <c r="C61" s="864"/>
      <c r="D61" s="864"/>
      <c r="E61" s="864"/>
      <c r="F61" s="865"/>
      <c r="G61" s="570"/>
      <c r="H61" s="571"/>
      <c r="I61" s="572"/>
      <c r="J61" s="570"/>
      <c r="K61" s="571"/>
      <c r="L61" s="572"/>
    </row>
    <row r="62" spans="1:12" ht="18.75" customHeight="1">
      <c r="A62" s="565"/>
      <c r="B62" s="846" t="s">
        <v>343</v>
      </c>
      <c r="C62" s="847"/>
      <c r="D62" s="847"/>
      <c r="E62" s="847"/>
      <c r="F62" s="848"/>
      <c r="G62" s="857">
        <v>0</v>
      </c>
      <c r="H62" s="859">
        <v>0</v>
      </c>
      <c r="I62" s="861">
        <f>IF(H62=1,'Eingabe 1 - LOS 3'!$B$8,IF(H62=2,'Eingabe 1 - LOS 3'!$B$10,IF(H62=3,'Eingabe 1 - LOS 3'!$B$12,IF(H62=4,'Eingabe 1 - LOS 3'!$B$14,IF(H62=5,'Eingabe 1 - LOS 3'!$B$16,IF(H62=6,'Eingabe 1 - LOS 3'!$B$18,0))))))</f>
        <v>0</v>
      </c>
      <c r="J62" s="857">
        <v>0</v>
      </c>
      <c r="K62" s="859">
        <v>0</v>
      </c>
      <c r="L62" s="861">
        <f>IF(K62=1,'Eingabe 1 - LOS 3'!$B$8,IF(K62=2,'Eingabe 1 - LOS 3'!$B$10,IF(K62=3,'Eingabe 1 - LOS 3'!$B$12,IF(K62=4,'Eingabe 1 - LOS 3'!$B$14,IF(K62=5,'Eingabe 1 - LOS 3'!$B$16,IF(K62=6,'Eingabe 1 - LOS 3'!$B$18,0))))))</f>
        <v>0</v>
      </c>
    </row>
    <row r="63" spans="1:12" ht="21">
      <c r="A63" s="575">
        <v>309</v>
      </c>
      <c r="B63" s="849"/>
      <c r="C63" s="849"/>
      <c r="D63" s="849"/>
      <c r="E63" s="849"/>
      <c r="F63" s="850"/>
      <c r="G63" s="858"/>
      <c r="H63" s="860"/>
      <c r="I63" s="862"/>
      <c r="J63" s="858"/>
      <c r="K63" s="860"/>
      <c r="L63" s="862"/>
    </row>
    <row r="64" spans="1:12" ht="16.5" customHeight="1">
      <c r="A64" s="576"/>
      <c r="B64" s="849"/>
      <c r="C64" s="849"/>
      <c r="D64" s="849"/>
      <c r="E64" s="849"/>
      <c r="F64" s="850"/>
      <c r="G64" s="858"/>
      <c r="H64" s="860"/>
      <c r="I64" s="862"/>
      <c r="J64" s="858"/>
      <c r="K64" s="860"/>
      <c r="L64" s="862"/>
    </row>
    <row r="65" spans="1:12" ht="16.5" customHeight="1">
      <c r="A65" s="577"/>
      <c r="B65" s="849"/>
      <c r="C65" s="849"/>
      <c r="D65" s="849"/>
      <c r="E65" s="849"/>
      <c r="F65" s="850"/>
      <c r="G65" s="858"/>
      <c r="H65" s="860"/>
      <c r="I65" s="862"/>
      <c r="J65" s="858"/>
      <c r="K65" s="860"/>
      <c r="L65" s="862"/>
    </row>
    <row r="66" spans="1:12" ht="24" thickBot="1">
      <c r="A66" s="569" t="s">
        <v>104</v>
      </c>
      <c r="B66" s="863" t="s">
        <v>330</v>
      </c>
      <c r="C66" s="864"/>
      <c r="D66" s="864"/>
      <c r="E66" s="864"/>
      <c r="F66" s="865"/>
      <c r="G66" s="570"/>
      <c r="H66" s="571"/>
      <c r="I66" s="572"/>
      <c r="J66" s="570"/>
      <c r="K66" s="571"/>
      <c r="L66" s="572"/>
    </row>
    <row r="67" spans="1:12" ht="18.75" customHeight="1">
      <c r="A67" s="565"/>
      <c r="B67" s="846" t="s">
        <v>344</v>
      </c>
      <c r="C67" s="847"/>
      <c r="D67" s="847"/>
      <c r="E67" s="847"/>
      <c r="F67" s="848"/>
      <c r="G67" s="857">
        <v>0</v>
      </c>
      <c r="H67" s="859">
        <v>0</v>
      </c>
      <c r="I67" s="861">
        <f>IF(H67=1,'Eingabe 1 - LOS 3'!$B$8,IF(H67=2,'Eingabe 1 - LOS 3'!$B$10,IF(H67=3,'Eingabe 1 - LOS 3'!$B$12,IF(H67=4,'Eingabe 1 - LOS 3'!$B$14,IF(H67=5,'Eingabe 1 - LOS 3'!$B$16,IF(H67=6,'Eingabe 1 - LOS 3'!$B$18,0))))))</f>
        <v>0</v>
      </c>
      <c r="J67" s="857">
        <v>0</v>
      </c>
      <c r="K67" s="859">
        <v>0</v>
      </c>
      <c r="L67" s="861">
        <f>IF(K67=1,'Eingabe 1 - LOS 3'!$B$8,IF(K67=2,'Eingabe 1 - LOS 3'!$B$10,IF(K67=3,'Eingabe 1 - LOS 3'!$B$12,IF(K67=4,'Eingabe 1 - LOS 3'!$B$14,IF(K67=5,'Eingabe 1 - LOS 3'!$B$16,IF(K67=6,'Eingabe 1 - LOS 3'!$B$18,0))))))</f>
        <v>0</v>
      </c>
    </row>
    <row r="68" spans="1:12" ht="21">
      <c r="A68" s="575">
        <v>310</v>
      </c>
      <c r="B68" s="849"/>
      <c r="C68" s="849"/>
      <c r="D68" s="849"/>
      <c r="E68" s="849"/>
      <c r="F68" s="850"/>
      <c r="G68" s="858"/>
      <c r="H68" s="860"/>
      <c r="I68" s="862"/>
      <c r="J68" s="858"/>
      <c r="K68" s="860"/>
      <c r="L68" s="862"/>
    </row>
    <row r="69" spans="1:12" ht="16.5" customHeight="1">
      <c r="A69" s="576"/>
      <c r="B69" s="849"/>
      <c r="C69" s="849"/>
      <c r="D69" s="849"/>
      <c r="E69" s="849"/>
      <c r="F69" s="850"/>
      <c r="G69" s="858"/>
      <c r="H69" s="860"/>
      <c r="I69" s="862"/>
      <c r="J69" s="858"/>
      <c r="K69" s="860"/>
      <c r="L69" s="862"/>
    </row>
    <row r="70" spans="1:12" ht="16.5" customHeight="1">
      <c r="A70" s="577"/>
      <c r="B70" s="849"/>
      <c r="C70" s="849"/>
      <c r="D70" s="849"/>
      <c r="E70" s="849"/>
      <c r="F70" s="850"/>
      <c r="G70" s="858"/>
      <c r="H70" s="860"/>
      <c r="I70" s="862"/>
      <c r="J70" s="858"/>
      <c r="K70" s="860"/>
      <c r="L70" s="862"/>
    </row>
    <row r="71" spans="1:12" ht="24" thickBot="1">
      <c r="A71" s="569" t="s">
        <v>104</v>
      </c>
      <c r="B71" s="863" t="s">
        <v>331</v>
      </c>
      <c r="C71" s="864"/>
      <c r="D71" s="864"/>
      <c r="E71" s="864"/>
      <c r="F71" s="865"/>
      <c r="G71" s="570"/>
      <c r="H71" s="571"/>
      <c r="I71" s="572"/>
      <c r="J71" s="570"/>
      <c r="K71" s="571"/>
      <c r="L71" s="572"/>
    </row>
    <row r="72" spans="1:12" ht="18.75" customHeight="1">
      <c r="A72" s="565"/>
      <c r="B72" s="846" t="s">
        <v>345</v>
      </c>
      <c r="C72" s="847"/>
      <c r="D72" s="847"/>
      <c r="E72" s="847"/>
      <c r="F72" s="848"/>
      <c r="G72" s="857">
        <v>0</v>
      </c>
      <c r="H72" s="859">
        <v>0</v>
      </c>
      <c r="I72" s="861">
        <f>IF(H72=1,'Eingabe 1 - LOS 3'!$B$8,IF(H72=2,'Eingabe 1 - LOS 3'!$B$10,IF(H72=3,'Eingabe 1 - LOS 3'!$B$12,IF(H72=4,'Eingabe 1 - LOS 3'!$B$14,IF(H72=5,'Eingabe 1 - LOS 3'!$B$16,IF(H72=6,'Eingabe 1 - LOS 3'!$B$18,0))))))</f>
        <v>0</v>
      </c>
      <c r="J72" s="857">
        <v>0</v>
      </c>
      <c r="K72" s="859">
        <v>0</v>
      </c>
      <c r="L72" s="861">
        <f>IF(K72=1,'Eingabe 1 - LOS 3'!$B$8,IF(K72=2,'Eingabe 1 - LOS 3'!$B$10,IF(K72=3,'Eingabe 1 - LOS 3'!$B$12,IF(K72=4,'Eingabe 1 - LOS 3'!$B$14,IF(K72=5,'Eingabe 1 - LOS 3'!$B$16,IF(K72=6,'Eingabe 1 - LOS 3'!$B$18,0))))))</f>
        <v>0</v>
      </c>
    </row>
    <row r="73" spans="1:12" ht="21">
      <c r="A73" s="575">
        <v>311</v>
      </c>
      <c r="B73" s="849"/>
      <c r="C73" s="849"/>
      <c r="D73" s="849"/>
      <c r="E73" s="849"/>
      <c r="F73" s="850"/>
      <c r="G73" s="858"/>
      <c r="H73" s="860"/>
      <c r="I73" s="862"/>
      <c r="J73" s="858"/>
      <c r="K73" s="860"/>
      <c r="L73" s="862"/>
    </row>
    <row r="74" spans="1:12" ht="16.5" customHeight="1">
      <c r="A74" s="576"/>
      <c r="B74" s="849"/>
      <c r="C74" s="849"/>
      <c r="D74" s="849"/>
      <c r="E74" s="849"/>
      <c r="F74" s="850"/>
      <c r="G74" s="858"/>
      <c r="H74" s="860"/>
      <c r="I74" s="862"/>
      <c r="J74" s="858"/>
      <c r="K74" s="860"/>
      <c r="L74" s="862"/>
    </row>
    <row r="75" spans="1:12" ht="16.5" customHeight="1">
      <c r="A75" s="577"/>
      <c r="B75" s="849"/>
      <c r="C75" s="849"/>
      <c r="D75" s="849"/>
      <c r="E75" s="849"/>
      <c r="F75" s="850"/>
      <c r="G75" s="858"/>
      <c r="H75" s="860"/>
      <c r="I75" s="862"/>
      <c r="J75" s="858"/>
      <c r="K75" s="860"/>
      <c r="L75" s="862"/>
    </row>
    <row r="76" spans="1:12" ht="24" thickBot="1">
      <c r="A76" s="569" t="s">
        <v>104</v>
      </c>
      <c r="B76" s="863" t="s">
        <v>332</v>
      </c>
      <c r="C76" s="864"/>
      <c r="D76" s="864"/>
      <c r="E76" s="864"/>
      <c r="F76" s="865"/>
      <c r="G76" s="570"/>
      <c r="H76" s="571"/>
      <c r="I76" s="572"/>
      <c r="J76" s="570"/>
      <c r="K76" s="571"/>
      <c r="L76" s="578"/>
    </row>
    <row r="77" spans="1:12" ht="18.75" customHeight="1">
      <c r="A77" s="565"/>
      <c r="B77" s="846" t="s">
        <v>346</v>
      </c>
      <c r="C77" s="847"/>
      <c r="D77" s="847"/>
      <c r="E77" s="847"/>
      <c r="F77" s="848"/>
      <c r="G77" s="857">
        <v>0</v>
      </c>
      <c r="H77" s="859">
        <v>0</v>
      </c>
      <c r="I77" s="861">
        <f>IF(H77=1,'Eingabe 1 - LOS 3'!$B$8,IF(H77=2,'Eingabe 1 - LOS 3'!$B$10,IF(H77=3,'Eingabe 1 - LOS 3'!$B$12,IF(H77=4,'Eingabe 1 - LOS 3'!$B$14,IF(H77=5,'Eingabe 1 - LOS 3'!$B$16,IF(H77=6,'Eingabe 1 - LOS 3'!$B$18,0))))))</f>
        <v>0</v>
      </c>
      <c r="J77" s="857">
        <v>0</v>
      </c>
      <c r="K77" s="859">
        <v>0</v>
      </c>
      <c r="L77" s="861">
        <f>IF(K77=1,'Eingabe 1 - LOS 3'!$B$8,IF(K77=2,'Eingabe 1 - LOS 3'!$B$10,IF(K77=3,'Eingabe 1 - LOS 3'!$B$12,IF(K77=4,'Eingabe 1 - LOS 3'!$B$14,IF(K77=5,'Eingabe 1 - LOS 3'!$B$16,IF(K77=6,'Eingabe 1 - LOS 3'!$B$18,0))))))</f>
        <v>0</v>
      </c>
    </row>
    <row r="78" spans="1:12" ht="21">
      <c r="A78" s="575">
        <v>312</v>
      </c>
      <c r="B78" s="849"/>
      <c r="C78" s="849"/>
      <c r="D78" s="849"/>
      <c r="E78" s="849"/>
      <c r="F78" s="850"/>
      <c r="G78" s="858"/>
      <c r="H78" s="860"/>
      <c r="I78" s="862"/>
      <c r="J78" s="858"/>
      <c r="K78" s="860"/>
      <c r="L78" s="862"/>
    </row>
    <row r="79" spans="1:12" ht="16.5" customHeight="1">
      <c r="A79" s="576"/>
      <c r="B79" s="849"/>
      <c r="C79" s="849"/>
      <c r="D79" s="849"/>
      <c r="E79" s="849"/>
      <c r="F79" s="850"/>
      <c r="G79" s="858"/>
      <c r="H79" s="860"/>
      <c r="I79" s="862"/>
      <c r="J79" s="858"/>
      <c r="K79" s="860"/>
      <c r="L79" s="862"/>
    </row>
    <row r="80" spans="1:12" ht="16.5" customHeight="1">
      <c r="A80" s="577"/>
      <c r="B80" s="849"/>
      <c r="C80" s="849"/>
      <c r="D80" s="849"/>
      <c r="E80" s="849"/>
      <c r="F80" s="850"/>
      <c r="G80" s="858"/>
      <c r="H80" s="860"/>
      <c r="I80" s="862"/>
      <c r="J80" s="858"/>
      <c r="K80" s="860"/>
      <c r="L80" s="862"/>
    </row>
    <row r="81" spans="1:12" ht="24" thickBot="1">
      <c r="A81" s="569" t="s">
        <v>104</v>
      </c>
      <c r="B81" s="863" t="s">
        <v>333</v>
      </c>
      <c r="C81" s="864"/>
      <c r="D81" s="864"/>
      <c r="E81" s="864"/>
      <c r="F81" s="865"/>
      <c r="G81" s="570"/>
      <c r="H81" s="571"/>
      <c r="I81" s="572"/>
      <c r="J81" s="570"/>
      <c r="K81" s="571"/>
      <c r="L81" s="578"/>
    </row>
    <row r="82" spans="1:12" ht="18.75" customHeight="1">
      <c r="A82" s="565"/>
      <c r="B82" s="846" t="s">
        <v>347</v>
      </c>
      <c r="C82" s="847"/>
      <c r="D82" s="847"/>
      <c r="E82" s="847"/>
      <c r="F82" s="848"/>
      <c r="G82" s="857">
        <v>0</v>
      </c>
      <c r="H82" s="859">
        <v>0</v>
      </c>
      <c r="I82" s="861">
        <f>IF(H82=1,'Eingabe 1 - LOS 3'!$B$8,IF(H82=2,'Eingabe 1 - LOS 3'!$B$10,IF(H82=3,'Eingabe 1 - LOS 3'!$B$12,IF(H82=4,'Eingabe 1 - LOS 3'!$B$14,IF(H82=5,'Eingabe 1 - LOS 3'!$B$16,IF(H82=6,'Eingabe 1 - LOS 3'!$B$18,0))))))</f>
        <v>0</v>
      </c>
      <c r="J82" s="857">
        <v>0</v>
      </c>
      <c r="K82" s="859">
        <v>0</v>
      </c>
      <c r="L82" s="861">
        <f>IF(K82=1,'Eingabe 1 - LOS 3'!$B$8,IF(K82=2,'Eingabe 1 - LOS 3'!$B$10,IF(K82=3,'Eingabe 1 - LOS 3'!$B$12,IF(K82=4,'Eingabe 1 - LOS 3'!$B$14,IF(K82=5,'Eingabe 1 - LOS 3'!$B$16,IF(K82=6,'Eingabe 1 - LOS 3'!$B$18,0))))))</f>
        <v>0</v>
      </c>
    </row>
    <row r="83" spans="1:12" ht="21">
      <c r="A83" s="575">
        <v>313</v>
      </c>
      <c r="B83" s="849"/>
      <c r="C83" s="849"/>
      <c r="D83" s="849"/>
      <c r="E83" s="849"/>
      <c r="F83" s="850"/>
      <c r="G83" s="858"/>
      <c r="H83" s="860"/>
      <c r="I83" s="862"/>
      <c r="J83" s="858"/>
      <c r="K83" s="860"/>
      <c r="L83" s="862"/>
    </row>
    <row r="84" spans="1:12" ht="16.5" customHeight="1">
      <c r="A84" s="576"/>
      <c r="B84" s="849"/>
      <c r="C84" s="849"/>
      <c r="D84" s="849"/>
      <c r="E84" s="849"/>
      <c r="F84" s="850"/>
      <c r="G84" s="858"/>
      <c r="H84" s="860"/>
      <c r="I84" s="862"/>
      <c r="J84" s="858"/>
      <c r="K84" s="860"/>
      <c r="L84" s="862"/>
    </row>
    <row r="85" spans="1:12" ht="16.5" customHeight="1">
      <c r="A85" s="577"/>
      <c r="B85" s="849"/>
      <c r="C85" s="849"/>
      <c r="D85" s="849"/>
      <c r="E85" s="849"/>
      <c r="F85" s="850"/>
      <c r="G85" s="858"/>
      <c r="H85" s="860"/>
      <c r="I85" s="862"/>
      <c r="J85" s="858"/>
      <c r="K85" s="860"/>
      <c r="L85" s="862"/>
    </row>
    <row r="86" spans="1:12" ht="24" thickBot="1">
      <c r="A86" s="569" t="s">
        <v>104</v>
      </c>
      <c r="B86" s="863" t="s">
        <v>334</v>
      </c>
      <c r="C86" s="864"/>
      <c r="D86" s="864"/>
      <c r="E86" s="864"/>
      <c r="F86" s="865"/>
      <c r="G86" s="570"/>
      <c r="H86" s="571"/>
      <c r="I86" s="572"/>
      <c r="J86" s="570"/>
      <c r="K86" s="571"/>
      <c r="L86" s="578"/>
    </row>
    <row r="87" spans="1:12" ht="18.75" customHeight="1">
      <c r="A87" s="565"/>
      <c r="B87" s="846" t="s">
        <v>292</v>
      </c>
      <c r="C87" s="847"/>
      <c r="D87" s="847"/>
      <c r="E87" s="847"/>
      <c r="F87" s="848"/>
      <c r="G87" s="851"/>
      <c r="H87" s="853"/>
      <c r="I87" s="855"/>
      <c r="J87" s="857">
        <v>0</v>
      </c>
      <c r="K87" s="859">
        <v>0</v>
      </c>
      <c r="L87" s="861">
        <f>IF(K87=1,'Eingabe 1 - LOS 3'!$B$8,IF(K87=2,'Eingabe 1 - LOS 3'!$B$10,IF(K87=3,'Eingabe 1 - LOS 3'!$B$12,IF(K87=4,'Eingabe 1 - LOS 3'!$B$14,IF(K87=5,'Eingabe 1 - LOS 3'!$B$16,IF(K87=6,'Eingabe 1 - LOS 3'!$B$18,0))))))</f>
        <v>0</v>
      </c>
    </row>
    <row r="88" spans="1:12" ht="21" customHeight="1">
      <c r="A88" s="575">
        <v>314</v>
      </c>
      <c r="B88" s="849"/>
      <c r="C88" s="849"/>
      <c r="D88" s="849"/>
      <c r="E88" s="849"/>
      <c r="F88" s="850"/>
      <c r="G88" s="852"/>
      <c r="H88" s="854"/>
      <c r="I88" s="856"/>
      <c r="J88" s="858"/>
      <c r="K88" s="860"/>
      <c r="L88" s="862"/>
    </row>
    <row r="89" spans="1:12" ht="16.5" customHeight="1">
      <c r="A89" s="576"/>
      <c r="B89" s="849"/>
      <c r="C89" s="849"/>
      <c r="D89" s="849"/>
      <c r="E89" s="849"/>
      <c r="F89" s="850"/>
      <c r="G89" s="852"/>
      <c r="H89" s="854"/>
      <c r="I89" s="856"/>
      <c r="J89" s="858"/>
      <c r="K89" s="860"/>
      <c r="L89" s="862"/>
    </row>
    <row r="90" spans="1:12" ht="16.5" customHeight="1">
      <c r="A90" s="577"/>
      <c r="B90" s="849"/>
      <c r="C90" s="849"/>
      <c r="D90" s="849"/>
      <c r="E90" s="849"/>
      <c r="F90" s="850"/>
      <c r="G90" s="852"/>
      <c r="H90" s="854"/>
      <c r="I90" s="856"/>
      <c r="J90" s="858"/>
      <c r="K90" s="860"/>
      <c r="L90" s="862"/>
    </row>
    <row r="91" spans="1:12" ht="24" thickBot="1">
      <c r="A91" s="569"/>
      <c r="B91" s="863" t="s">
        <v>147</v>
      </c>
      <c r="C91" s="864"/>
      <c r="D91" s="864"/>
      <c r="E91" s="864"/>
      <c r="F91" s="865"/>
      <c r="G91" s="570"/>
      <c r="H91" s="571"/>
      <c r="I91" s="572"/>
      <c r="J91" s="570"/>
      <c r="K91" s="571"/>
      <c r="L91" s="578"/>
    </row>
    <row r="92" spans="1:12" ht="18.75" customHeight="1">
      <c r="A92" s="565"/>
      <c r="B92" s="846" t="s">
        <v>293</v>
      </c>
      <c r="C92" s="847"/>
      <c r="D92" s="847"/>
      <c r="E92" s="847"/>
      <c r="F92" s="848"/>
      <c r="G92" s="851"/>
      <c r="H92" s="853"/>
      <c r="I92" s="855"/>
      <c r="J92" s="857">
        <v>0</v>
      </c>
      <c r="K92" s="859">
        <v>0</v>
      </c>
      <c r="L92" s="861">
        <f>IF(K92=1,'Eingabe 1 - LOS 3'!$B$8,IF(K92=2,'Eingabe 1 - LOS 3'!$B$10,IF(K92=3,'Eingabe 1 - LOS 3'!$B$12,IF(K92=4,'Eingabe 1 - LOS 3'!$B$14,IF(K92=5,'Eingabe 1 - LOS 3'!$B$16,IF(K92=6,'Eingabe 1 - LOS 3'!$B$18,0))))))</f>
        <v>0</v>
      </c>
    </row>
    <row r="93" spans="1:12" ht="21" customHeight="1">
      <c r="A93" s="575">
        <v>315</v>
      </c>
      <c r="B93" s="849"/>
      <c r="C93" s="849"/>
      <c r="D93" s="849"/>
      <c r="E93" s="849"/>
      <c r="F93" s="850"/>
      <c r="G93" s="852"/>
      <c r="H93" s="854"/>
      <c r="I93" s="856"/>
      <c r="J93" s="858"/>
      <c r="K93" s="860"/>
      <c r="L93" s="862"/>
    </row>
    <row r="94" spans="1:12" ht="21" customHeight="1">
      <c r="A94" s="576"/>
      <c r="B94" s="849"/>
      <c r="C94" s="849"/>
      <c r="D94" s="849"/>
      <c r="E94" s="849"/>
      <c r="F94" s="850"/>
      <c r="G94" s="852"/>
      <c r="H94" s="854"/>
      <c r="I94" s="856"/>
      <c r="J94" s="858"/>
      <c r="K94" s="860"/>
      <c r="L94" s="862"/>
    </row>
    <row r="95" spans="1:12" ht="21" customHeight="1">
      <c r="A95" s="577"/>
      <c r="B95" s="849"/>
      <c r="C95" s="849"/>
      <c r="D95" s="849"/>
      <c r="E95" s="849"/>
      <c r="F95" s="850"/>
      <c r="G95" s="852"/>
      <c r="H95" s="854"/>
      <c r="I95" s="856"/>
      <c r="J95" s="858"/>
      <c r="K95" s="860"/>
      <c r="L95" s="862"/>
    </row>
    <row r="96" spans="1:12" ht="24" thickBot="1">
      <c r="A96" s="569"/>
      <c r="B96" s="863" t="s">
        <v>146</v>
      </c>
      <c r="C96" s="864"/>
      <c r="D96" s="864"/>
      <c r="E96" s="864"/>
      <c r="F96" s="865"/>
      <c r="G96" s="570"/>
      <c r="H96" s="571"/>
      <c r="I96" s="572"/>
      <c r="J96" s="570"/>
      <c r="K96" s="571"/>
      <c r="L96" s="578"/>
    </row>
    <row r="97" spans="1:12" ht="18.75" customHeight="1">
      <c r="A97" s="565"/>
      <c r="B97" s="846" t="s">
        <v>294</v>
      </c>
      <c r="C97" s="847"/>
      <c r="D97" s="847"/>
      <c r="E97" s="847"/>
      <c r="F97" s="848"/>
      <c r="G97" s="851"/>
      <c r="H97" s="853"/>
      <c r="I97" s="855"/>
      <c r="J97" s="857">
        <v>0</v>
      </c>
      <c r="K97" s="859">
        <v>0</v>
      </c>
      <c r="L97" s="861">
        <f>IF(K97=1,'Eingabe 1 - LOS 3'!$B$8,IF(K97=2,'Eingabe 1 - LOS 3'!$B$10,IF(K97=3,'Eingabe 1 - LOS 3'!$B$12,IF(K97=4,'Eingabe 1 - LOS 3'!$B$14,IF(K97=5,'Eingabe 1 - LOS 3'!$B$16,IF(K97=6,'Eingabe 1 - LOS 3'!$B$18,0))))))</f>
        <v>0</v>
      </c>
    </row>
    <row r="98" spans="1:12" ht="21" customHeight="1">
      <c r="A98" s="575">
        <v>316</v>
      </c>
      <c r="B98" s="849"/>
      <c r="C98" s="849"/>
      <c r="D98" s="849"/>
      <c r="E98" s="849"/>
      <c r="F98" s="850"/>
      <c r="G98" s="852"/>
      <c r="H98" s="854"/>
      <c r="I98" s="856"/>
      <c r="J98" s="858"/>
      <c r="K98" s="860"/>
      <c r="L98" s="862"/>
    </row>
    <row r="99" spans="1:12" ht="21" customHeight="1">
      <c r="A99" s="576"/>
      <c r="B99" s="849"/>
      <c r="C99" s="849"/>
      <c r="D99" s="849"/>
      <c r="E99" s="849"/>
      <c r="F99" s="850"/>
      <c r="G99" s="852"/>
      <c r="H99" s="854"/>
      <c r="I99" s="856"/>
      <c r="J99" s="858"/>
      <c r="K99" s="860"/>
      <c r="L99" s="862"/>
    </row>
    <row r="100" spans="1:12" ht="21" customHeight="1">
      <c r="A100" s="577"/>
      <c r="B100" s="849"/>
      <c r="C100" s="849"/>
      <c r="D100" s="849"/>
      <c r="E100" s="849"/>
      <c r="F100" s="850"/>
      <c r="G100" s="852"/>
      <c r="H100" s="854"/>
      <c r="I100" s="856"/>
      <c r="J100" s="858"/>
      <c r="K100" s="860"/>
      <c r="L100" s="862"/>
    </row>
    <row r="101" spans="1:12" ht="24" thickBot="1">
      <c r="A101" s="569"/>
      <c r="B101" s="863" t="s">
        <v>321</v>
      </c>
      <c r="C101" s="864"/>
      <c r="D101" s="864"/>
      <c r="E101" s="864"/>
      <c r="F101" s="865"/>
      <c r="G101" s="570"/>
      <c r="H101" s="571"/>
      <c r="I101" s="572"/>
      <c r="J101" s="570"/>
      <c r="K101" s="571"/>
      <c r="L101" s="578"/>
    </row>
  </sheetData>
  <sheetProtection password="CC67" sheet="1" objects="1" scenarios="1" selectLockedCells="1"/>
  <mergeCells count="149">
    <mergeCell ref="H22:H25"/>
    <mergeCell ref="I22:I25"/>
    <mergeCell ref="K22:K25"/>
    <mergeCell ref="L22:L25"/>
    <mergeCell ref="K20:L20"/>
    <mergeCell ref="K21:L21"/>
    <mergeCell ref="J22:J25"/>
    <mergeCell ref="H32:H35"/>
    <mergeCell ref="I32:I35"/>
    <mergeCell ref="K32:K35"/>
    <mergeCell ref="J32:J35"/>
    <mergeCell ref="I27:I30"/>
    <mergeCell ref="G22:G25"/>
    <mergeCell ref="H20:I20"/>
    <mergeCell ref="H21:I21"/>
    <mergeCell ref="L27:L30"/>
    <mergeCell ref="B76:F76"/>
    <mergeCell ref="B72:F75"/>
    <mergeCell ref="B22:F25"/>
    <mergeCell ref="B20:F20"/>
    <mergeCell ref="B42:F45"/>
    <mergeCell ref="B47:F50"/>
    <mergeCell ref="B67:F70"/>
    <mergeCell ref="B26:F26"/>
    <mergeCell ref="B31:F31"/>
    <mergeCell ref="B36:F36"/>
    <mergeCell ref="B41:F41"/>
    <mergeCell ref="B46:F46"/>
    <mergeCell ref="B51:F51"/>
    <mergeCell ref="B56:F56"/>
    <mergeCell ref="B61:F61"/>
    <mergeCell ref="B66:F66"/>
    <mergeCell ref="L32:L35"/>
    <mergeCell ref="J27:J30"/>
    <mergeCell ref="H42:H45"/>
    <mergeCell ref="H27:H30"/>
    <mergeCell ref="H37:H40"/>
    <mergeCell ref="I37:I40"/>
    <mergeCell ref="K27:K30"/>
    <mergeCell ref="G67:G70"/>
    <mergeCell ref="G47:G50"/>
    <mergeCell ref="K37:K40"/>
    <mergeCell ref="L37:L40"/>
    <mergeCell ref="K42:K45"/>
    <mergeCell ref="L42:L45"/>
    <mergeCell ref="J42:J45"/>
    <mergeCell ref="J37:J40"/>
    <mergeCell ref="H57:H60"/>
    <mergeCell ref="I57:I60"/>
    <mergeCell ref="K57:K60"/>
    <mergeCell ref="L57:L60"/>
    <mergeCell ref="J57:J60"/>
    <mergeCell ref="H47:H50"/>
    <mergeCell ref="I47:I50"/>
    <mergeCell ref="G37:G40"/>
    <mergeCell ref="G72:G75"/>
    <mergeCell ref="G62:G65"/>
    <mergeCell ref="B27:F30"/>
    <mergeCell ref="B32:F35"/>
    <mergeCell ref="B37:F40"/>
    <mergeCell ref="B52:F55"/>
    <mergeCell ref="B57:F60"/>
    <mergeCell ref="B62:F65"/>
    <mergeCell ref="B71:F71"/>
    <mergeCell ref="G52:G55"/>
    <mergeCell ref="G57:G60"/>
    <mergeCell ref="G27:G30"/>
    <mergeCell ref="G32:G35"/>
    <mergeCell ref="G42:G45"/>
    <mergeCell ref="H72:H75"/>
    <mergeCell ref="I72:I75"/>
    <mergeCell ref="J72:J75"/>
    <mergeCell ref="K72:K75"/>
    <mergeCell ref="L72:L75"/>
    <mergeCell ref="I42:I45"/>
    <mergeCell ref="J67:J70"/>
    <mergeCell ref="K67:K70"/>
    <mergeCell ref="L67:L70"/>
    <mergeCell ref="K47:K50"/>
    <mergeCell ref="L47:L50"/>
    <mergeCell ref="J47:J50"/>
    <mergeCell ref="H67:H70"/>
    <mergeCell ref="I67:I70"/>
    <mergeCell ref="H52:H55"/>
    <mergeCell ref="I52:I55"/>
    <mergeCell ref="K52:K55"/>
    <mergeCell ref="L52:L55"/>
    <mergeCell ref="J52:J55"/>
    <mergeCell ref="H62:H65"/>
    <mergeCell ref="I62:I65"/>
    <mergeCell ref="K62:K65"/>
    <mergeCell ref="L62:L65"/>
    <mergeCell ref="J62:J65"/>
    <mergeCell ref="G1:L1"/>
    <mergeCell ref="G4:I5"/>
    <mergeCell ref="J4:L5"/>
    <mergeCell ref="A5:F19"/>
    <mergeCell ref="G7:G8"/>
    <mergeCell ref="J7:J8"/>
    <mergeCell ref="G9:G19"/>
    <mergeCell ref="H9:I17"/>
    <mergeCell ref="J9:J19"/>
    <mergeCell ref="K9:L17"/>
    <mergeCell ref="K18:K19"/>
    <mergeCell ref="L18:L19"/>
    <mergeCell ref="H18:H19"/>
    <mergeCell ref="I18:I19"/>
    <mergeCell ref="A2:H2"/>
    <mergeCell ref="I2:K2"/>
    <mergeCell ref="B77:F80"/>
    <mergeCell ref="G77:G80"/>
    <mergeCell ref="H77:H80"/>
    <mergeCell ref="I77:I80"/>
    <mergeCell ref="J77:J80"/>
    <mergeCell ref="K77:K80"/>
    <mergeCell ref="L77:L80"/>
    <mergeCell ref="B81:F81"/>
    <mergeCell ref="J87:J90"/>
    <mergeCell ref="K87:K90"/>
    <mergeCell ref="L87:L90"/>
    <mergeCell ref="G87:G90"/>
    <mergeCell ref="B87:F90"/>
    <mergeCell ref="H87:H90"/>
    <mergeCell ref="I87:I90"/>
    <mergeCell ref="B82:F85"/>
    <mergeCell ref="G82:G85"/>
    <mergeCell ref="H82:H85"/>
    <mergeCell ref="I82:I85"/>
    <mergeCell ref="J82:J85"/>
    <mergeCell ref="K82:K85"/>
    <mergeCell ref="L82:L85"/>
    <mergeCell ref="B86:F86"/>
    <mergeCell ref="B97:F100"/>
    <mergeCell ref="G97:G100"/>
    <mergeCell ref="H97:H100"/>
    <mergeCell ref="I97:I100"/>
    <mergeCell ref="J97:J100"/>
    <mergeCell ref="K97:K100"/>
    <mergeCell ref="L97:L100"/>
    <mergeCell ref="B101:F101"/>
    <mergeCell ref="B91:F91"/>
    <mergeCell ref="B92:F95"/>
    <mergeCell ref="G92:G95"/>
    <mergeCell ref="H92:H95"/>
    <mergeCell ref="I92:I95"/>
    <mergeCell ref="J92:J95"/>
    <mergeCell ref="K92:K95"/>
    <mergeCell ref="L92:L95"/>
    <mergeCell ref="B96:F96"/>
  </mergeCells>
  <printOptions/>
  <pageMargins left="0.7" right="0.7" top="0.787401575" bottom="0.787401575" header="0.3" footer="0.3"/>
  <pageSetup horizontalDpi="600" verticalDpi="600" orientation="portrait" paperSize="9" scale="36" r:id="rId1"/>
  <headerFooter>
    <oddFooter>&amp;L&amp;"-,Fett"&amp;20Anlage 5.3. - Los 3 - Eingabe 2
Ausschreibung RHV VgV 006-18
Unterhalts- und Grundreinigung städt. Objekte
Große Kreisstadt Weißwasser/O.L.&amp;R&amp;32Seite 33b</oddFooter>
  </headerFooter>
</worksheet>
</file>

<file path=xl/worksheets/sheet3.xml><?xml version="1.0" encoding="utf-8"?>
<worksheet xmlns="http://schemas.openxmlformats.org/spreadsheetml/2006/main" xmlns:r="http://schemas.openxmlformats.org/officeDocument/2006/relationships">
  <dimension ref="A1:BU128"/>
  <sheetViews>
    <sheetView zoomScale="80" zoomScaleNormal="80" zoomScalePageLayoutView="0" workbookViewId="0" topLeftCell="B65">
      <selection activeCell="BW111" sqref="BW111"/>
    </sheetView>
  </sheetViews>
  <sheetFormatPr defaultColWidth="11.421875" defaultRowHeight="15"/>
  <cols>
    <col min="1" max="1" width="0" style="211" hidden="1" customWidth="1"/>
    <col min="2" max="2" width="12.8515625" style="103" customWidth="1"/>
    <col min="3" max="3" width="35.7109375" style="208" hidden="1" customWidth="1"/>
    <col min="4" max="4" width="30.57421875" style="208" customWidth="1"/>
    <col min="5" max="5" width="15.140625" style="211" customWidth="1"/>
    <col min="6" max="6" width="10.7109375" style="211" customWidth="1"/>
    <col min="7" max="8" width="5.7109375" style="212" customWidth="1"/>
    <col min="9" max="9" width="5.7109375" style="211" customWidth="1"/>
    <col min="10" max="10" width="10.7109375" style="212" customWidth="1"/>
    <col min="11" max="11" width="50.7109375" style="208" customWidth="1"/>
    <col min="12" max="12" width="12.7109375" style="103" hidden="1" customWidth="1"/>
    <col min="13" max="13" width="9.140625" style="135" hidden="1" customWidth="1"/>
    <col min="14" max="14" width="13.8515625" style="135" customWidth="1"/>
    <col min="15" max="15" width="10.7109375" style="135" hidden="1" customWidth="1"/>
    <col min="16" max="16" width="13.421875" style="208" customWidth="1"/>
    <col min="17" max="17" width="12.7109375" style="103" customWidth="1"/>
    <col min="18" max="18" width="14.7109375" style="209" customWidth="1"/>
    <col min="19" max="19" width="41.28125" style="210" customWidth="1"/>
    <col min="20" max="20" width="27.57421875" style="3" hidden="1" customWidth="1"/>
    <col min="21" max="23" width="11.421875" style="103" hidden="1" customWidth="1"/>
    <col min="24" max="25" width="11.421875" style="213" hidden="1" customWidth="1"/>
    <col min="26" max="27" width="12.7109375" style="213" hidden="1" customWidth="1"/>
    <col min="28" max="29" width="12.7109375" style="103" hidden="1" customWidth="1"/>
    <col min="30" max="73" width="11.421875" style="103" hidden="1" customWidth="1"/>
    <col min="74" max="16384" width="11.421875" style="103" customWidth="1"/>
  </cols>
  <sheetData>
    <row r="1" spans="2:73" ht="15">
      <c r="B1" s="10"/>
      <c r="C1" s="969" t="s">
        <v>105</v>
      </c>
      <c r="D1" s="970"/>
      <c r="E1" s="969" t="s">
        <v>0</v>
      </c>
      <c r="F1" s="973"/>
      <c r="G1" s="973"/>
      <c r="H1" s="973"/>
      <c r="I1" s="973"/>
      <c r="J1" s="973"/>
      <c r="K1" s="974"/>
      <c r="L1" s="11"/>
      <c r="M1" s="12"/>
      <c r="N1" s="961"/>
      <c r="O1" s="962"/>
      <c r="P1" s="962"/>
      <c r="Q1" s="962"/>
      <c r="R1" s="963"/>
      <c r="S1" s="967"/>
      <c r="T1" s="139"/>
      <c r="U1" s="140"/>
      <c r="V1" s="141"/>
      <c r="W1" s="142"/>
      <c r="X1" s="143"/>
      <c r="Y1" s="144"/>
      <c r="Z1" s="145"/>
      <c r="AA1" s="143"/>
      <c r="AB1" s="143"/>
      <c r="AC1" s="144"/>
      <c r="AD1" s="145"/>
      <c r="AE1" s="143"/>
      <c r="AF1" s="143"/>
      <c r="AG1" s="144"/>
      <c r="AH1" s="145"/>
      <c r="AI1" s="143"/>
      <c r="AJ1" s="143"/>
      <c r="AK1" s="144"/>
      <c r="AL1" s="145"/>
      <c r="AM1" s="143"/>
      <c r="AN1" s="143"/>
      <c r="AO1" s="144"/>
      <c r="AP1" s="145"/>
      <c r="AQ1" s="143"/>
      <c r="AR1" s="143"/>
      <c r="AS1" s="144"/>
      <c r="AT1" s="145"/>
      <c r="AU1" s="143"/>
      <c r="AV1" s="143"/>
      <c r="AW1" s="144"/>
      <c r="AX1" s="145"/>
      <c r="AY1" s="143"/>
      <c r="AZ1" s="143"/>
      <c r="BA1" s="144"/>
      <c r="BB1" s="145"/>
      <c r="BC1" s="143"/>
      <c r="BD1" s="143"/>
      <c r="BE1" s="144"/>
      <c r="BF1" s="145"/>
      <c r="BG1" s="143"/>
      <c r="BH1" s="143"/>
      <c r="BI1" s="144"/>
      <c r="BJ1" s="145"/>
      <c r="BK1" s="143"/>
      <c r="BL1" s="143"/>
      <c r="BM1" s="144"/>
      <c r="BN1" s="145"/>
      <c r="BO1" s="143"/>
      <c r="BP1" s="143"/>
      <c r="BQ1" s="144"/>
      <c r="BR1" s="145"/>
      <c r="BS1" s="143"/>
      <c r="BT1" s="143"/>
      <c r="BU1" s="144"/>
    </row>
    <row r="2" spans="2:73" ht="15">
      <c r="B2" s="455"/>
      <c r="C2" s="971"/>
      <c r="D2" s="972"/>
      <c r="E2" s="975"/>
      <c r="F2" s="976"/>
      <c r="G2" s="976"/>
      <c r="H2" s="976"/>
      <c r="I2" s="976"/>
      <c r="J2" s="976"/>
      <c r="K2" s="977"/>
      <c r="L2" s="14"/>
      <c r="M2" s="463"/>
      <c r="N2" s="964"/>
      <c r="O2" s="965"/>
      <c r="P2" s="965"/>
      <c r="Q2" s="965"/>
      <c r="R2" s="966"/>
      <c r="S2" s="968"/>
      <c r="T2" s="139"/>
      <c r="U2" s="146"/>
      <c r="V2" s="960"/>
      <c r="W2" s="952"/>
      <c r="X2" s="952"/>
      <c r="Y2" s="953"/>
      <c r="Z2" s="951"/>
      <c r="AA2" s="952"/>
      <c r="AB2" s="952"/>
      <c r="AC2" s="953"/>
      <c r="AD2" s="951"/>
      <c r="AE2" s="952"/>
      <c r="AF2" s="952"/>
      <c r="AG2" s="953"/>
      <c r="AH2" s="951"/>
      <c r="AI2" s="952"/>
      <c r="AJ2" s="952"/>
      <c r="AK2" s="953"/>
      <c r="AL2" s="951"/>
      <c r="AM2" s="952"/>
      <c r="AN2" s="952"/>
      <c r="AO2" s="953"/>
      <c r="AP2" s="951"/>
      <c r="AQ2" s="952"/>
      <c r="AR2" s="952"/>
      <c r="AS2" s="953"/>
      <c r="AT2" s="951"/>
      <c r="AU2" s="952"/>
      <c r="AV2" s="952"/>
      <c r="AW2" s="953"/>
      <c r="AX2" s="951"/>
      <c r="AY2" s="952"/>
      <c r="AZ2" s="952"/>
      <c r="BA2" s="953"/>
      <c r="BB2" s="951"/>
      <c r="BC2" s="952"/>
      <c r="BD2" s="952"/>
      <c r="BE2" s="953"/>
      <c r="BF2" s="951"/>
      <c r="BG2" s="952"/>
      <c r="BH2" s="952"/>
      <c r="BI2" s="953"/>
      <c r="BJ2" s="951"/>
      <c r="BK2" s="952"/>
      <c r="BL2" s="952"/>
      <c r="BM2" s="953"/>
      <c r="BN2" s="951"/>
      <c r="BO2" s="952"/>
      <c r="BP2" s="952"/>
      <c r="BQ2" s="953"/>
      <c r="BR2" s="951"/>
      <c r="BS2" s="952"/>
      <c r="BT2" s="952"/>
      <c r="BU2" s="953"/>
    </row>
    <row r="3" spans="2:73" ht="47.25" customHeight="1">
      <c r="B3" s="1007" t="s">
        <v>1</v>
      </c>
      <c r="C3" s="13"/>
      <c r="D3" s="13"/>
      <c r="E3" s="979" t="s">
        <v>109</v>
      </c>
      <c r="F3" s="982"/>
      <c r="G3" s="979" t="s">
        <v>47</v>
      </c>
      <c r="H3" s="981"/>
      <c r="I3" s="981"/>
      <c r="J3" s="996" t="s">
        <v>107</v>
      </c>
      <c r="K3" s="997"/>
      <c r="L3" s="979" t="s">
        <v>3</v>
      </c>
      <c r="M3" s="1009" t="s">
        <v>4</v>
      </c>
      <c r="N3" s="1009" t="s">
        <v>5</v>
      </c>
      <c r="O3" s="999" t="s">
        <v>108</v>
      </c>
      <c r="P3" s="979" t="s">
        <v>6</v>
      </c>
      <c r="Q3" s="979" t="s">
        <v>7</v>
      </c>
      <c r="R3" s="1013" t="s">
        <v>110</v>
      </c>
      <c r="S3" s="943" t="s">
        <v>8</v>
      </c>
      <c r="T3" s="139"/>
      <c r="U3" s="1002"/>
      <c r="V3" s="954" t="s">
        <v>111</v>
      </c>
      <c r="W3" s="955"/>
      <c r="X3" s="955"/>
      <c r="Y3" s="956"/>
      <c r="Z3" s="954" t="s">
        <v>111</v>
      </c>
      <c r="AA3" s="955"/>
      <c r="AB3" s="955"/>
      <c r="AC3" s="956"/>
      <c r="AD3" s="954" t="s">
        <v>111</v>
      </c>
      <c r="AE3" s="955"/>
      <c r="AF3" s="955"/>
      <c r="AG3" s="956"/>
      <c r="AH3" s="954" t="s">
        <v>111</v>
      </c>
      <c r="AI3" s="955"/>
      <c r="AJ3" s="955"/>
      <c r="AK3" s="956"/>
      <c r="AL3" s="954" t="s">
        <v>111</v>
      </c>
      <c r="AM3" s="955"/>
      <c r="AN3" s="955"/>
      <c r="AO3" s="956"/>
      <c r="AP3" s="954" t="s">
        <v>111</v>
      </c>
      <c r="AQ3" s="955"/>
      <c r="AR3" s="955"/>
      <c r="AS3" s="956"/>
      <c r="AT3" s="954" t="s">
        <v>111</v>
      </c>
      <c r="AU3" s="955"/>
      <c r="AV3" s="955"/>
      <c r="AW3" s="956"/>
      <c r="AX3" s="954" t="s">
        <v>111</v>
      </c>
      <c r="AY3" s="955"/>
      <c r="AZ3" s="955"/>
      <c r="BA3" s="956"/>
      <c r="BB3" s="954" t="s">
        <v>111</v>
      </c>
      <c r="BC3" s="955"/>
      <c r="BD3" s="955"/>
      <c r="BE3" s="956"/>
      <c r="BF3" s="954" t="s">
        <v>111</v>
      </c>
      <c r="BG3" s="955"/>
      <c r="BH3" s="955"/>
      <c r="BI3" s="956"/>
      <c r="BJ3" s="954" t="s">
        <v>111</v>
      </c>
      <c r="BK3" s="955"/>
      <c r="BL3" s="955"/>
      <c r="BM3" s="956"/>
      <c r="BN3" s="954" t="s">
        <v>111</v>
      </c>
      <c r="BO3" s="955"/>
      <c r="BP3" s="955"/>
      <c r="BQ3" s="956"/>
      <c r="BR3" s="954" t="s">
        <v>111</v>
      </c>
      <c r="BS3" s="955"/>
      <c r="BT3" s="955"/>
      <c r="BU3" s="956"/>
    </row>
    <row r="4" spans="2:73" ht="15.75" customHeight="1">
      <c r="B4" s="1008"/>
      <c r="C4" s="13"/>
      <c r="D4" s="13"/>
      <c r="E4" s="981"/>
      <c r="F4" s="981"/>
      <c r="G4" s="981"/>
      <c r="H4" s="981"/>
      <c r="I4" s="981"/>
      <c r="J4" s="998"/>
      <c r="K4" s="997"/>
      <c r="L4" s="1001"/>
      <c r="M4" s="1001"/>
      <c r="N4" s="1001"/>
      <c r="O4" s="1000"/>
      <c r="P4" s="1001"/>
      <c r="Q4" s="1001"/>
      <c r="R4" s="1001"/>
      <c r="S4" s="1014"/>
      <c r="T4" s="139"/>
      <c r="U4" s="1003"/>
      <c r="V4" s="957"/>
      <c r="W4" s="958"/>
      <c r="X4" s="958"/>
      <c r="Y4" s="959"/>
      <c r="Z4" s="957"/>
      <c r="AA4" s="958"/>
      <c r="AB4" s="958"/>
      <c r="AC4" s="959"/>
      <c r="AD4" s="957"/>
      <c r="AE4" s="958"/>
      <c r="AF4" s="958"/>
      <c r="AG4" s="959"/>
      <c r="AH4" s="957"/>
      <c r="AI4" s="958"/>
      <c r="AJ4" s="958"/>
      <c r="AK4" s="959"/>
      <c r="AL4" s="957"/>
      <c r="AM4" s="958"/>
      <c r="AN4" s="958"/>
      <c r="AO4" s="959"/>
      <c r="AP4" s="957"/>
      <c r="AQ4" s="958"/>
      <c r="AR4" s="958"/>
      <c r="AS4" s="959"/>
      <c r="AT4" s="957"/>
      <c r="AU4" s="958"/>
      <c r="AV4" s="958"/>
      <c r="AW4" s="959"/>
      <c r="AX4" s="957"/>
      <c r="AY4" s="958"/>
      <c r="AZ4" s="958"/>
      <c r="BA4" s="959"/>
      <c r="BB4" s="957"/>
      <c r="BC4" s="958"/>
      <c r="BD4" s="958"/>
      <c r="BE4" s="959"/>
      <c r="BF4" s="957"/>
      <c r="BG4" s="958"/>
      <c r="BH4" s="958"/>
      <c r="BI4" s="959"/>
      <c r="BJ4" s="957"/>
      <c r="BK4" s="958"/>
      <c r="BL4" s="958"/>
      <c r="BM4" s="959"/>
      <c r="BN4" s="957"/>
      <c r="BO4" s="958"/>
      <c r="BP4" s="958"/>
      <c r="BQ4" s="959"/>
      <c r="BR4" s="957"/>
      <c r="BS4" s="958"/>
      <c r="BT4" s="958"/>
      <c r="BU4" s="959"/>
    </row>
    <row r="5" spans="1:73" s="148" customFormat="1" ht="15.75" customHeight="1">
      <c r="A5" s="211"/>
      <c r="B5" s="1008"/>
      <c r="C5" s="979" t="s">
        <v>2</v>
      </c>
      <c r="D5" s="979" t="s">
        <v>106</v>
      </c>
      <c r="E5" s="981"/>
      <c r="F5" s="981"/>
      <c r="G5" s="981"/>
      <c r="H5" s="981"/>
      <c r="I5" s="981"/>
      <c r="J5" s="998"/>
      <c r="K5" s="997"/>
      <c r="L5" s="1001"/>
      <c r="M5" s="1001"/>
      <c r="N5" s="1001"/>
      <c r="O5" s="1000"/>
      <c r="P5" s="1001"/>
      <c r="Q5" s="1001"/>
      <c r="R5" s="1001"/>
      <c r="S5" s="1014"/>
      <c r="T5" s="147"/>
      <c r="U5" s="1003"/>
      <c r="V5" s="937" t="str">
        <f>'Eingabe 2 - Los 3'!B26</f>
        <v>Bibo - Büro, Aufenthaltsr. - DG</v>
      </c>
      <c r="W5" s="938"/>
      <c r="X5" s="938"/>
      <c r="Y5" s="939"/>
      <c r="Z5" s="937" t="str">
        <f>'Eingabe 2 - Los 3'!B31</f>
        <v>Bibo - Teeküche, Flur - DG</v>
      </c>
      <c r="AA5" s="938"/>
      <c r="AB5" s="938"/>
      <c r="AC5" s="939"/>
      <c r="AD5" s="1006" t="str">
        <f>'Eingabe 2 - Los 3'!B36</f>
        <v>Bibo - Treppen</v>
      </c>
      <c r="AE5" s="938"/>
      <c r="AF5" s="938"/>
      <c r="AG5" s="939"/>
      <c r="AH5" s="937" t="str">
        <f>'Eingabe 2 - Los 3'!B41</f>
        <v>Bibo - Bibliotheksräume, Hist. Archiv</v>
      </c>
      <c r="AI5" s="938"/>
      <c r="AJ5" s="938"/>
      <c r="AK5" s="939"/>
      <c r="AL5" s="937" t="str">
        <f>'Eingabe 2 - Los 3'!B46</f>
        <v>Bibo - Sanitärräume</v>
      </c>
      <c r="AM5" s="938"/>
      <c r="AN5" s="938"/>
      <c r="AO5" s="939"/>
      <c r="AP5" s="937" t="str">
        <f>'Eingabe 2 - Los 3'!B51</f>
        <v>Bibo - Lesesaal</v>
      </c>
      <c r="AQ5" s="938"/>
      <c r="AR5" s="938"/>
      <c r="AS5" s="939"/>
      <c r="AT5" s="937" t="str">
        <f>'Eingabe 2 - Los 3'!B56</f>
        <v>Bibo - Eing.-bereich, Flure, Verbuch.</v>
      </c>
      <c r="AU5" s="938"/>
      <c r="AV5" s="938"/>
      <c r="AW5" s="939"/>
      <c r="AX5" s="937" t="str">
        <f>'Eingabe 2 - Los 3'!B61</f>
        <v>Bibo - Sanitärräume - DG</v>
      </c>
      <c r="AY5" s="938"/>
      <c r="AZ5" s="938"/>
      <c r="BA5" s="939"/>
      <c r="BB5" s="937" t="str">
        <f>'Eingabe 2 - Los 3'!B66</f>
        <v>GM - Foyer, Ausstellungsr., Büro - EG</v>
      </c>
      <c r="BC5" s="938"/>
      <c r="BD5" s="938"/>
      <c r="BE5" s="939"/>
      <c r="BF5" s="937" t="str">
        <f>'Eingabe 2 - Los 3'!B71</f>
        <v>GM - Ausstellungsräume - OG</v>
      </c>
      <c r="BG5" s="938"/>
      <c r="BH5" s="938"/>
      <c r="BI5" s="939"/>
      <c r="BJ5" s="937" t="str">
        <f>'Eingabe 2 - Los 3'!B76</f>
        <v>GM - Treppen - EG/OG</v>
      </c>
      <c r="BK5" s="938"/>
      <c r="BL5" s="938"/>
      <c r="BM5" s="939"/>
      <c r="BN5" s="937" t="str">
        <f>'Eingabe 2 - Los 3'!B81</f>
        <v>GM - Büroräume DG., Teek., Treppe</v>
      </c>
      <c r="BO5" s="938"/>
      <c r="BP5" s="938"/>
      <c r="BQ5" s="939"/>
      <c r="BR5" s="937" t="str">
        <f>'Eingabe 2 - Los 3'!B86</f>
        <v>GM - öffentliche Toiletten</v>
      </c>
      <c r="BS5" s="938"/>
      <c r="BT5" s="938"/>
      <c r="BU5" s="939"/>
    </row>
    <row r="6" spans="1:73" s="148" customFormat="1" ht="15.75" customHeight="1">
      <c r="A6" s="211"/>
      <c r="B6" s="1008"/>
      <c r="C6" s="980"/>
      <c r="D6" s="980"/>
      <c r="E6" s="981"/>
      <c r="F6" s="981"/>
      <c r="G6" s="981"/>
      <c r="H6" s="981"/>
      <c r="I6" s="981"/>
      <c r="J6" s="998"/>
      <c r="K6" s="997"/>
      <c r="L6" s="1001"/>
      <c r="M6" s="1001"/>
      <c r="N6" s="1001"/>
      <c r="O6" s="1000"/>
      <c r="P6" s="1001"/>
      <c r="Q6" s="1001"/>
      <c r="R6" s="1001"/>
      <c r="S6" s="1014"/>
      <c r="T6" s="147"/>
      <c r="U6" s="1004"/>
      <c r="V6" s="937">
        <f>'Eingabe 2 - Los 3'!A23</f>
        <v>301</v>
      </c>
      <c r="W6" s="938"/>
      <c r="X6" s="938"/>
      <c r="Y6" s="939"/>
      <c r="Z6" s="937">
        <f>'Eingabe 2 - Los 3'!A28</f>
        <v>302</v>
      </c>
      <c r="AA6" s="938"/>
      <c r="AB6" s="938"/>
      <c r="AC6" s="939"/>
      <c r="AD6" s="1010">
        <f>'Eingabe 2 - Los 3'!A33</f>
        <v>303</v>
      </c>
      <c r="AE6" s="1011"/>
      <c r="AF6" s="1011"/>
      <c r="AG6" s="1012"/>
      <c r="AH6" s="937">
        <f>'Eingabe 2 - Los 3'!A38</f>
        <v>304</v>
      </c>
      <c r="AI6" s="938"/>
      <c r="AJ6" s="938"/>
      <c r="AK6" s="939"/>
      <c r="AL6" s="937">
        <f>'Eingabe 2 - Los 3'!A43</f>
        <v>305</v>
      </c>
      <c r="AM6" s="938"/>
      <c r="AN6" s="938"/>
      <c r="AO6" s="939"/>
      <c r="AP6" s="937">
        <f>'Eingabe 2 - Los 3'!A48</f>
        <v>306</v>
      </c>
      <c r="AQ6" s="938"/>
      <c r="AR6" s="938"/>
      <c r="AS6" s="939"/>
      <c r="AT6" s="937">
        <f>'Eingabe 2 - Los 3'!A53</f>
        <v>307</v>
      </c>
      <c r="AU6" s="938"/>
      <c r="AV6" s="938"/>
      <c r="AW6" s="939"/>
      <c r="AX6" s="937">
        <f>'Eingabe 2 - Los 3'!A58</f>
        <v>308</v>
      </c>
      <c r="AY6" s="938"/>
      <c r="AZ6" s="938"/>
      <c r="BA6" s="939"/>
      <c r="BB6" s="937">
        <f>'Eingabe 2 - Los 3'!A63</f>
        <v>309</v>
      </c>
      <c r="BC6" s="938"/>
      <c r="BD6" s="938"/>
      <c r="BE6" s="939"/>
      <c r="BF6" s="937">
        <f>'Eingabe 2 - Los 3'!A68</f>
        <v>310</v>
      </c>
      <c r="BG6" s="938"/>
      <c r="BH6" s="938"/>
      <c r="BI6" s="939"/>
      <c r="BJ6" s="937">
        <f>'Eingabe 2 - Los 3'!A73</f>
        <v>311</v>
      </c>
      <c r="BK6" s="938"/>
      <c r="BL6" s="938"/>
      <c r="BM6" s="939"/>
      <c r="BN6" s="937">
        <f>'Eingabe 2 - Los 3'!A78</f>
        <v>312</v>
      </c>
      <c r="BO6" s="938"/>
      <c r="BP6" s="938"/>
      <c r="BQ6" s="939"/>
      <c r="BR6" s="937">
        <f>'Eingabe 2 - Los 3'!A83</f>
        <v>313</v>
      </c>
      <c r="BS6" s="938"/>
      <c r="BT6" s="938"/>
      <c r="BU6" s="939"/>
    </row>
    <row r="7" spans="1:73" s="148" customFormat="1" ht="15.75" customHeight="1">
      <c r="A7" s="211"/>
      <c r="B7" s="1008"/>
      <c r="C7" s="980"/>
      <c r="D7" s="980"/>
      <c r="E7" s="981"/>
      <c r="F7" s="981"/>
      <c r="G7" s="981"/>
      <c r="H7" s="981"/>
      <c r="I7" s="981"/>
      <c r="J7" s="998"/>
      <c r="K7" s="997"/>
      <c r="L7" s="1001"/>
      <c r="M7" s="1001"/>
      <c r="N7" s="1001"/>
      <c r="O7" s="1000"/>
      <c r="P7" s="1001"/>
      <c r="Q7" s="1001"/>
      <c r="R7" s="1001"/>
      <c r="S7" s="1014"/>
      <c r="T7" s="147"/>
      <c r="U7" s="1004"/>
      <c r="V7" s="978" t="s">
        <v>49</v>
      </c>
      <c r="W7" s="941"/>
      <c r="X7" s="941"/>
      <c r="Y7" s="942" t="s">
        <v>50</v>
      </c>
      <c r="Z7" s="940" t="s">
        <v>49</v>
      </c>
      <c r="AA7" s="941"/>
      <c r="AB7" s="941"/>
      <c r="AC7" s="942" t="s">
        <v>50</v>
      </c>
      <c r="AD7" s="940" t="s">
        <v>49</v>
      </c>
      <c r="AE7" s="941"/>
      <c r="AF7" s="941"/>
      <c r="AG7" s="942" t="s">
        <v>50</v>
      </c>
      <c r="AH7" s="940" t="s">
        <v>49</v>
      </c>
      <c r="AI7" s="941"/>
      <c r="AJ7" s="941"/>
      <c r="AK7" s="942" t="s">
        <v>50</v>
      </c>
      <c r="AL7" s="940" t="s">
        <v>49</v>
      </c>
      <c r="AM7" s="941"/>
      <c r="AN7" s="941"/>
      <c r="AO7" s="942" t="s">
        <v>50</v>
      </c>
      <c r="AP7" s="940" t="s">
        <v>49</v>
      </c>
      <c r="AQ7" s="941"/>
      <c r="AR7" s="941"/>
      <c r="AS7" s="942" t="s">
        <v>50</v>
      </c>
      <c r="AT7" s="940" t="s">
        <v>49</v>
      </c>
      <c r="AU7" s="941"/>
      <c r="AV7" s="941"/>
      <c r="AW7" s="942" t="s">
        <v>50</v>
      </c>
      <c r="AX7" s="940" t="s">
        <v>49</v>
      </c>
      <c r="AY7" s="941"/>
      <c r="AZ7" s="941"/>
      <c r="BA7" s="942" t="s">
        <v>50</v>
      </c>
      <c r="BB7" s="940" t="s">
        <v>51</v>
      </c>
      <c r="BC7" s="941"/>
      <c r="BD7" s="941"/>
      <c r="BE7" s="942" t="s">
        <v>50</v>
      </c>
      <c r="BF7" s="940" t="s">
        <v>52</v>
      </c>
      <c r="BG7" s="941"/>
      <c r="BH7" s="941"/>
      <c r="BI7" s="942" t="s">
        <v>50</v>
      </c>
      <c r="BJ7" s="940" t="s">
        <v>52</v>
      </c>
      <c r="BK7" s="941"/>
      <c r="BL7" s="941"/>
      <c r="BM7" s="942" t="s">
        <v>50</v>
      </c>
      <c r="BN7" s="940" t="s">
        <v>52</v>
      </c>
      <c r="BO7" s="941"/>
      <c r="BP7" s="941"/>
      <c r="BQ7" s="942" t="s">
        <v>50</v>
      </c>
      <c r="BR7" s="940" t="s">
        <v>52</v>
      </c>
      <c r="BS7" s="941"/>
      <c r="BT7" s="941"/>
      <c r="BU7" s="942" t="s">
        <v>50</v>
      </c>
    </row>
    <row r="8" spans="1:73" s="148" customFormat="1" ht="15.75" customHeight="1">
      <c r="A8" s="211"/>
      <c r="B8" s="1008"/>
      <c r="C8" s="980"/>
      <c r="D8" s="980"/>
      <c r="E8" s="981"/>
      <c r="F8" s="981"/>
      <c r="G8" s="981"/>
      <c r="H8" s="981"/>
      <c r="I8" s="981"/>
      <c r="J8" s="998"/>
      <c r="K8" s="997"/>
      <c r="L8" s="1001"/>
      <c r="M8" s="1001"/>
      <c r="N8" s="1001"/>
      <c r="O8" s="1000"/>
      <c r="P8" s="1001"/>
      <c r="Q8" s="1001"/>
      <c r="R8" s="1001"/>
      <c r="S8" s="1014"/>
      <c r="T8" s="147"/>
      <c r="U8" s="1005"/>
      <c r="V8" s="983" t="s">
        <v>48</v>
      </c>
      <c r="W8" s="945"/>
      <c r="X8" s="945"/>
      <c r="Y8" s="943"/>
      <c r="Z8" s="944" t="s">
        <v>48</v>
      </c>
      <c r="AA8" s="945"/>
      <c r="AB8" s="945"/>
      <c r="AC8" s="943"/>
      <c r="AD8" s="944" t="s">
        <v>48</v>
      </c>
      <c r="AE8" s="945"/>
      <c r="AF8" s="945"/>
      <c r="AG8" s="943"/>
      <c r="AH8" s="944" t="s">
        <v>48</v>
      </c>
      <c r="AI8" s="945"/>
      <c r="AJ8" s="945"/>
      <c r="AK8" s="943"/>
      <c r="AL8" s="944" t="s">
        <v>48</v>
      </c>
      <c r="AM8" s="945"/>
      <c r="AN8" s="945"/>
      <c r="AO8" s="943"/>
      <c r="AP8" s="944" t="s">
        <v>48</v>
      </c>
      <c r="AQ8" s="945"/>
      <c r="AR8" s="945"/>
      <c r="AS8" s="943"/>
      <c r="AT8" s="944" t="s">
        <v>48</v>
      </c>
      <c r="AU8" s="945"/>
      <c r="AV8" s="945"/>
      <c r="AW8" s="943"/>
      <c r="AX8" s="944" t="s">
        <v>48</v>
      </c>
      <c r="AY8" s="945"/>
      <c r="AZ8" s="945"/>
      <c r="BA8" s="943"/>
      <c r="BB8" s="944" t="s">
        <v>48</v>
      </c>
      <c r="BC8" s="945"/>
      <c r="BD8" s="945"/>
      <c r="BE8" s="943"/>
      <c r="BF8" s="944" t="s">
        <v>48</v>
      </c>
      <c r="BG8" s="945"/>
      <c r="BH8" s="945"/>
      <c r="BI8" s="943"/>
      <c r="BJ8" s="944" t="s">
        <v>48</v>
      </c>
      <c r="BK8" s="945"/>
      <c r="BL8" s="945"/>
      <c r="BM8" s="943"/>
      <c r="BN8" s="944" t="s">
        <v>48</v>
      </c>
      <c r="BO8" s="945"/>
      <c r="BP8" s="945"/>
      <c r="BQ8" s="943"/>
      <c r="BR8" s="944" t="s">
        <v>48</v>
      </c>
      <c r="BS8" s="945"/>
      <c r="BT8" s="945"/>
      <c r="BU8" s="943"/>
    </row>
    <row r="9" spans="1:73" s="148" customFormat="1" ht="15.75" customHeight="1" thickBot="1">
      <c r="A9" s="211"/>
      <c r="B9" s="216"/>
      <c r="C9" s="464"/>
      <c r="D9" s="464"/>
      <c r="E9" s="464"/>
      <c r="F9" s="464"/>
      <c r="G9" s="984">
        <f>'Eingabe 1 - LOS 3'!B26</f>
        <v>52</v>
      </c>
      <c r="H9" s="984">
        <f>'Eingabe 1 - LOS 3'!B28</f>
        <v>0</v>
      </c>
      <c r="I9" s="985">
        <f>'Eingabe 1 - LOS 3'!B30</f>
        <v>0</v>
      </c>
      <c r="J9" s="986" t="s">
        <v>81</v>
      </c>
      <c r="K9" s="933" t="s">
        <v>54</v>
      </c>
      <c r="L9" s="214"/>
      <c r="M9" s="935" t="s">
        <v>9</v>
      </c>
      <c r="N9" s="935" t="s">
        <v>9</v>
      </c>
      <c r="O9" s="214"/>
      <c r="P9" s="214"/>
      <c r="Q9" s="214"/>
      <c r="R9" s="935" t="s">
        <v>9</v>
      </c>
      <c r="S9" s="217"/>
      <c r="T9" s="147"/>
      <c r="U9" s="215"/>
      <c r="V9" s="218">
        <f>$G$9</f>
        <v>52</v>
      </c>
      <c r="W9" s="219">
        <f>$H$9</f>
        <v>0</v>
      </c>
      <c r="X9" s="219">
        <f>$I$9</f>
        <v>0</v>
      </c>
      <c r="Y9" s="220"/>
      <c r="Z9" s="218">
        <f>$G$9</f>
        <v>52</v>
      </c>
      <c r="AA9" s="219">
        <f>$H$9</f>
        <v>0</v>
      </c>
      <c r="AB9" s="219">
        <f>$I$9</f>
        <v>0</v>
      </c>
      <c r="AC9" s="220"/>
      <c r="AD9" s="218">
        <f>$G$9</f>
        <v>52</v>
      </c>
      <c r="AE9" s="219">
        <f>$H$9</f>
        <v>0</v>
      </c>
      <c r="AF9" s="219">
        <f>$I$9</f>
        <v>0</v>
      </c>
      <c r="AG9" s="220"/>
      <c r="AH9" s="218">
        <f>$G$9</f>
        <v>52</v>
      </c>
      <c r="AI9" s="219">
        <f>$H$9</f>
        <v>0</v>
      </c>
      <c r="AJ9" s="219">
        <f>$I$9</f>
        <v>0</v>
      </c>
      <c r="AK9" s="220"/>
      <c r="AL9" s="218">
        <f>$G$9</f>
        <v>52</v>
      </c>
      <c r="AM9" s="219">
        <f>$H$9</f>
        <v>0</v>
      </c>
      <c r="AN9" s="219">
        <f>$I$9</f>
        <v>0</v>
      </c>
      <c r="AO9" s="220"/>
      <c r="AP9" s="218">
        <f>$G$9</f>
        <v>52</v>
      </c>
      <c r="AQ9" s="219">
        <f>$H$9</f>
        <v>0</v>
      </c>
      <c r="AR9" s="219">
        <f>$I$9</f>
        <v>0</v>
      </c>
      <c r="AS9" s="220"/>
      <c r="AT9" s="218">
        <f>$G$9</f>
        <v>52</v>
      </c>
      <c r="AU9" s="219">
        <f>$H$9</f>
        <v>0</v>
      </c>
      <c r="AV9" s="219">
        <f>$I$9</f>
        <v>0</v>
      </c>
      <c r="AW9" s="220"/>
      <c r="AX9" s="218">
        <f>$G$9</f>
        <v>52</v>
      </c>
      <c r="AY9" s="219">
        <f>$H$9</f>
        <v>0</v>
      </c>
      <c r="AZ9" s="219">
        <f>$I$9</f>
        <v>0</v>
      </c>
      <c r="BA9" s="220"/>
      <c r="BB9" s="218">
        <f>$G$9</f>
        <v>52</v>
      </c>
      <c r="BC9" s="219">
        <f>$H$9</f>
        <v>0</v>
      </c>
      <c r="BD9" s="219">
        <f>$I$9</f>
        <v>0</v>
      </c>
      <c r="BE9" s="220"/>
      <c r="BF9" s="218">
        <f>$G$9</f>
        <v>52</v>
      </c>
      <c r="BG9" s="219">
        <f>$H$9</f>
        <v>0</v>
      </c>
      <c r="BH9" s="219">
        <f>$I$9</f>
        <v>0</v>
      </c>
      <c r="BI9" s="220"/>
      <c r="BJ9" s="218">
        <f>$G$9</f>
        <v>52</v>
      </c>
      <c r="BK9" s="219">
        <f>$H$9</f>
        <v>0</v>
      </c>
      <c r="BL9" s="219">
        <f>$I$9</f>
        <v>0</v>
      </c>
      <c r="BM9" s="220"/>
      <c r="BN9" s="218">
        <f>$G$9</f>
        <v>52</v>
      </c>
      <c r="BO9" s="219">
        <f>$H$9</f>
        <v>0</v>
      </c>
      <c r="BP9" s="219">
        <f>$I$9</f>
        <v>0</v>
      </c>
      <c r="BQ9" s="220"/>
      <c r="BR9" s="218">
        <f>$G$9</f>
        <v>52</v>
      </c>
      <c r="BS9" s="219">
        <f>$H$9</f>
        <v>0</v>
      </c>
      <c r="BT9" s="219">
        <f>$I$9</f>
        <v>0</v>
      </c>
      <c r="BU9" s="220"/>
    </row>
    <row r="10" spans="1:73" s="454" customFormat="1" ht="15.75" customHeight="1" hidden="1" thickBot="1">
      <c r="A10" s="267"/>
      <c r="B10" s="88"/>
      <c r="C10" s="89"/>
      <c r="D10" s="89"/>
      <c r="E10" s="90"/>
      <c r="F10" s="90"/>
      <c r="G10" s="936"/>
      <c r="H10" s="936"/>
      <c r="I10" s="936"/>
      <c r="J10" s="987"/>
      <c r="K10" s="934"/>
      <c r="L10" s="91"/>
      <c r="M10" s="936"/>
      <c r="N10" s="936"/>
      <c r="O10" s="92"/>
      <c r="P10" s="93"/>
      <c r="Q10" s="94"/>
      <c r="R10" s="936"/>
      <c r="S10" s="95"/>
      <c r="T10" s="96"/>
      <c r="U10" s="97"/>
      <c r="V10" s="224">
        <f>IF(V9=0,1000,V9)</f>
        <v>52</v>
      </c>
      <c r="W10" s="225">
        <f>IF(W9=0,1000,W9)</f>
        <v>1000</v>
      </c>
      <c r="X10" s="225">
        <f>IF(X9=0,1000,X9)</f>
        <v>1000</v>
      </c>
      <c r="Y10" s="226"/>
      <c r="Z10" s="225">
        <f>IF(Z9=0,1000,Z9)</f>
        <v>52</v>
      </c>
      <c r="AA10" s="225">
        <f>IF(AA9=0,1000,AA9)</f>
        <v>1000</v>
      </c>
      <c r="AB10" s="225">
        <f>IF(AB9=0,1000,AB9)</f>
        <v>1000</v>
      </c>
      <c r="AC10" s="226"/>
      <c r="AD10" s="225">
        <f>IF(AD9=0,1000,AD9)</f>
        <v>52</v>
      </c>
      <c r="AE10" s="225">
        <f>IF(AE9=0,1000,AE9)</f>
        <v>1000</v>
      </c>
      <c r="AF10" s="225">
        <f>IF(AF9=0,1000,AF9)</f>
        <v>1000</v>
      </c>
      <c r="AG10" s="226"/>
      <c r="AH10" s="225">
        <f>IF(AH9=0,1000,AH9)</f>
        <v>52</v>
      </c>
      <c r="AI10" s="225">
        <f>IF(AI9=0,1000,AI9)</f>
        <v>1000</v>
      </c>
      <c r="AJ10" s="225">
        <f>IF(AJ9=0,1000,AJ9)</f>
        <v>1000</v>
      </c>
      <c r="AK10" s="226"/>
      <c r="AL10" s="225">
        <f>IF(AL9=0,1000,AL9)</f>
        <v>52</v>
      </c>
      <c r="AM10" s="225">
        <f>IF(AM9=0,1000,AM9)</f>
        <v>1000</v>
      </c>
      <c r="AN10" s="225">
        <f>IF(AN9=0,1000,AN9)</f>
        <v>1000</v>
      </c>
      <c r="AO10" s="226"/>
      <c r="AP10" s="225">
        <f>IF(AP9=0,1000,AP9)</f>
        <v>52</v>
      </c>
      <c r="AQ10" s="225">
        <f>IF(AQ9=0,1000,AQ9)</f>
        <v>1000</v>
      </c>
      <c r="AR10" s="225">
        <f>IF(AR9=0,1000,AR9)</f>
        <v>1000</v>
      </c>
      <c r="AS10" s="226"/>
      <c r="AT10" s="225">
        <f>IF(AT9=0,1000,AT9)</f>
        <v>52</v>
      </c>
      <c r="AU10" s="225">
        <f>IF(AU9=0,1000,AU9)</f>
        <v>1000</v>
      </c>
      <c r="AV10" s="225">
        <f>IF(AV9=0,1000,AV9)</f>
        <v>1000</v>
      </c>
      <c r="AW10" s="226"/>
      <c r="AX10" s="225">
        <f>IF(AX9=0,1000,AX9)</f>
        <v>52</v>
      </c>
      <c r="AY10" s="225">
        <f>IF(AY9=0,1000,AY9)</f>
        <v>1000</v>
      </c>
      <c r="AZ10" s="225">
        <f>IF(AZ9=0,1000,AZ9)</f>
        <v>1000</v>
      </c>
      <c r="BA10" s="226"/>
      <c r="BB10" s="225">
        <f>IF(BB9=0,1000,BB9)</f>
        <v>52</v>
      </c>
      <c r="BC10" s="225">
        <f>IF(BC9=0,1000,BC9)</f>
        <v>1000</v>
      </c>
      <c r="BD10" s="225">
        <f>IF(BD9=0,1000,BD9)</f>
        <v>1000</v>
      </c>
      <c r="BE10" s="226"/>
      <c r="BF10" s="225">
        <f>IF(BF9=0,1000,BF9)</f>
        <v>52</v>
      </c>
      <c r="BG10" s="225">
        <f>IF(BG9=0,1000,BG9)</f>
        <v>1000</v>
      </c>
      <c r="BH10" s="225">
        <f>IF(BH9=0,1000,BH9)</f>
        <v>1000</v>
      </c>
      <c r="BI10" s="226"/>
      <c r="BJ10" s="225">
        <f>IF(BJ9=0,1000,BJ9)</f>
        <v>52</v>
      </c>
      <c r="BK10" s="225">
        <f>IF(BK9=0,1000,BK9)</f>
        <v>1000</v>
      </c>
      <c r="BL10" s="225">
        <f>IF(BL9=0,1000,BL9)</f>
        <v>1000</v>
      </c>
      <c r="BM10" s="226"/>
      <c r="BN10" s="225">
        <f>IF(BN9=0,1000,BN9)</f>
        <v>52</v>
      </c>
      <c r="BO10" s="225">
        <f>IF(BO9=0,1000,BO9)</f>
        <v>1000</v>
      </c>
      <c r="BP10" s="225">
        <f>IF(BP9=0,1000,BP9)</f>
        <v>1000</v>
      </c>
      <c r="BQ10" s="226"/>
      <c r="BR10" s="225">
        <f>IF(BR9=0,1000,BR9)</f>
        <v>52</v>
      </c>
      <c r="BS10" s="225">
        <f>IF(BS9=0,1000,BS9)</f>
        <v>1000</v>
      </c>
      <c r="BT10" s="225">
        <f>IF(BT9=0,1000,BT9)</f>
        <v>1000</v>
      </c>
      <c r="BU10" s="226"/>
    </row>
    <row r="11" spans="1:73" s="44" customFormat="1" ht="15">
      <c r="A11" s="49"/>
      <c r="B11" s="34"/>
      <c r="C11" s="36"/>
      <c r="D11" s="36"/>
      <c r="E11" s="37"/>
      <c r="F11" s="37"/>
      <c r="G11" s="37"/>
      <c r="H11" s="988"/>
      <c r="I11" s="989"/>
      <c r="J11" s="36"/>
      <c r="K11" s="36"/>
      <c r="L11" s="36"/>
      <c r="M11" s="36"/>
      <c r="N11" s="36"/>
      <c r="O11" s="36"/>
      <c r="P11" s="38"/>
      <c r="Q11" s="38"/>
      <c r="R11" s="36"/>
      <c r="S11" s="39"/>
      <c r="T11" s="40"/>
      <c r="U11" s="46"/>
      <c r="V11" s="221"/>
      <c r="W11" s="222"/>
      <c r="X11" s="222"/>
      <c r="Y11" s="223"/>
      <c r="Z11" s="221"/>
      <c r="AA11" s="222"/>
      <c r="AB11" s="222"/>
      <c r="AC11" s="223"/>
      <c r="AD11" s="221"/>
      <c r="AE11" s="222"/>
      <c r="AF11" s="222"/>
      <c r="AG11" s="223"/>
      <c r="AH11" s="221"/>
      <c r="AI11" s="222"/>
      <c r="AJ11" s="222"/>
      <c r="AK11" s="223"/>
      <c r="AL11" s="221"/>
      <c r="AM11" s="222"/>
      <c r="AN11" s="222"/>
      <c r="AO11" s="223"/>
      <c r="AP11" s="221"/>
      <c r="AQ11" s="222"/>
      <c r="AR11" s="222"/>
      <c r="AS11" s="223"/>
      <c r="AT11" s="221"/>
      <c r="AU11" s="222"/>
      <c r="AV11" s="222"/>
      <c r="AW11" s="223"/>
      <c r="AX11" s="221"/>
      <c r="AY11" s="222"/>
      <c r="AZ11" s="222"/>
      <c r="BA11" s="223"/>
      <c r="BB11" s="221"/>
      <c r="BC11" s="222"/>
      <c r="BD11" s="222"/>
      <c r="BE11" s="223"/>
      <c r="BF11" s="221"/>
      <c r="BG11" s="222"/>
      <c r="BH11" s="222"/>
      <c r="BI11" s="223"/>
      <c r="BJ11" s="221"/>
      <c r="BK11" s="222"/>
      <c r="BL11" s="222"/>
      <c r="BM11" s="223"/>
      <c r="BN11" s="221"/>
      <c r="BO11" s="222"/>
      <c r="BP11" s="222"/>
      <c r="BQ11" s="223"/>
      <c r="BR11" s="221"/>
      <c r="BS11" s="222"/>
      <c r="BT11" s="222"/>
      <c r="BU11" s="223"/>
    </row>
    <row r="12" spans="2:73" s="49" customFormat="1" ht="15.75" thickBot="1">
      <c r="B12" s="35"/>
      <c r="C12" s="35"/>
      <c r="D12" s="35"/>
      <c r="E12" s="35"/>
      <c r="F12" s="35"/>
      <c r="G12" s="35"/>
      <c r="H12" s="990"/>
      <c r="I12" s="991"/>
      <c r="J12" s="45"/>
      <c r="K12" s="45"/>
      <c r="L12" s="45"/>
      <c r="M12" s="45"/>
      <c r="N12" s="45"/>
      <c r="O12" s="45"/>
      <c r="P12" s="41"/>
      <c r="Q12" s="41"/>
      <c r="R12" s="45"/>
      <c r="S12" s="42"/>
      <c r="T12" s="47"/>
      <c r="U12" s="48"/>
      <c r="V12" s="43"/>
      <c r="W12" s="41"/>
      <c r="X12" s="41"/>
      <c r="Y12" s="42"/>
      <c r="Z12" s="43"/>
      <c r="AA12" s="41"/>
      <c r="AB12" s="41"/>
      <c r="AC12" s="42"/>
      <c r="AD12" s="43"/>
      <c r="AE12" s="41"/>
      <c r="AF12" s="41"/>
      <c r="AG12" s="42"/>
      <c r="AH12" s="43"/>
      <c r="AI12" s="41"/>
      <c r="AJ12" s="41"/>
      <c r="AK12" s="42"/>
      <c r="AL12" s="43"/>
      <c r="AM12" s="41"/>
      <c r="AN12" s="41"/>
      <c r="AO12" s="42"/>
      <c r="AP12" s="43"/>
      <c r="AQ12" s="41"/>
      <c r="AR12" s="41"/>
      <c r="AS12" s="42"/>
      <c r="AT12" s="43"/>
      <c r="AU12" s="41"/>
      <c r="AV12" s="41"/>
      <c r="AW12" s="42"/>
      <c r="AX12" s="43"/>
      <c r="AY12" s="41"/>
      <c r="AZ12" s="41"/>
      <c r="BA12" s="42"/>
      <c r="BB12" s="43"/>
      <c r="BC12" s="41"/>
      <c r="BD12" s="41"/>
      <c r="BE12" s="42"/>
      <c r="BF12" s="43"/>
      <c r="BG12" s="41"/>
      <c r="BH12" s="41"/>
      <c r="BI12" s="42"/>
      <c r="BJ12" s="43"/>
      <c r="BK12" s="41"/>
      <c r="BL12" s="41"/>
      <c r="BM12" s="42"/>
      <c r="BN12" s="43"/>
      <c r="BO12" s="41"/>
      <c r="BP12" s="41"/>
      <c r="BQ12" s="42"/>
      <c r="BR12" s="43"/>
      <c r="BS12" s="41"/>
      <c r="BT12" s="41"/>
      <c r="BU12" s="42"/>
    </row>
    <row r="13" spans="1:73" s="454" customFormat="1" ht="15.75" thickBot="1">
      <c r="A13" s="267"/>
      <c r="B13" s="86"/>
      <c r="C13" s="149"/>
      <c r="D13" s="149"/>
      <c r="E13" s="84"/>
      <c r="F13" s="84"/>
      <c r="G13" s="85"/>
      <c r="H13" s="85"/>
      <c r="I13" s="84"/>
      <c r="J13" s="85"/>
      <c r="K13" s="149"/>
      <c r="L13" s="84"/>
      <c r="M13" s="83"/>
      <c r="N13" s="83"/>
      <c r="O13" s="83"/>
      <c r="P13" s="150"/>
      <c r="Q13" s="82"/>
      <c r="R13" s="81"/>
      <c r="S13" s="80"/>
      <c r="T13" s="151"/>
      <c r="U13" s="152" t="s">
        <v>10</v>
      </c>
      <c r="V13" s="57">
        <f>V16+V34+V47+V69+V102</f>
        <v>309</v>
      </c>
      <c r="W13" s="58">
        <f aca="true" t="shared" si="0" ref="W13:BU13">W16+W34+W47+W69+W102</f>
        <v>0</v>
      </c>
      <c r="X13" s="58">
        <f t="shared" si="0"/>
        <v>0</v>
      </c>
      <c r="Y13" s="59">
        <f t="shared" si="0"/>
        <v>309</v>
      </c>
      <c r="Z13" s="57">
        <f>Z16+Z34+Z47+Z69+Z102</f>
        <v>27</v>
      </c>
      <c r="AA13" s="58">
        <f t="shared" si="0"/>
        <v>0</v>
      </c>
      <c r="AB13" s="58">
        <f t="shared" si="0"/>
        <v>0</v>
      </c>
      <c r="AC13" s="59">
        <f t="shared" si="0"/>
        <v>27</v>
      </c>
      <c r="AD13" s="57">
        <f>AD16+AD34+AD47+AD69+AD102</f>
        <v>81</v>
      </c>
      <c r="AE13" s="58">
        <f t="shared" si="0"/>
        <v>0</v>
      </c>
      <c r="AF13" s="58">
        <f t="shared" si="0"/>
        <v>0</v>
      </c>
      <c r="AG13" s="59">
        <f t="shared" si="0"/>
        <v>81</v>
      </c>
      <c r="AH13" s="57">
        <f>AH16+AH34+AH47+AH69+AH102</f>
        <v>558</v>
      </c>
      <c r="AI13" s="58">
        <f t="shared" si="0"/>
        <v>0</v>
      </c>
      <c r="AJ13" s="58">
        <f t="shared" si="0"/>
        <v>0</v>
      </c>
      <c r="AK13" s="59">
        <f t="shared" si="0"/>
        <v>558</v>
      </c>
      <c r="AL13" s="57">
        <f>AL16+AL34+AL47+AL69+AL102</f>
        <v>30</v>
      </c>
      <c r="AM13" s="58">
        <f t="shared" si="0"/>
        <v>0</v>
      </c>
      <c r="AN13" s="58">
        <f t="shared" si="0"/>
        <v>0</v>
      </c>
      <c r="AO13" s="59">
        <f t="shared" si="0"/>
        <v>30</v>
      </c>
      <c r="AP13" s="57">
        <f>AP16+AP34+AP47+AP69+AP102</f>
        <v>150</v>
      </c>
      <c r="AQ13" s="58">
        <f t="shared" si="0"/>
        <v>0</v>
      </c>
      <c r="AR13" s="58">
        <f t="shared" si="0"/>
        <v>0</v>
      </c>
      <c r="AS13" s="59">
        <f t="shared" si="0"/>
        <v>150</v>
      </c>
      <c r="AT13" s="57">
        <f>AT16+AT34+AT47+AT69+AT102</f>
        <v>105</v>
      </c>
      <c r="AU13" s="58">
        <f t="shared" si="0"/>
        <v>0</v>
      </c>
      <c r="AV13" s="58">
        <f t="shared" si="0"/>
        <v>0</v>
      </c>
      <c r="AW13" s="59">
        <f t="shared" si="0"/>
        <v>105</v>
      </c>
      <c r="AX13" s="57">
        <f>AX16+AX34+AX47+AX69+AX102</f>
        <v>16</v>
      </c>
      <c r="AY13" s="58">
        <f t="shared" si="0"/>
        <v>0</v>
      </c>
      <c r="AZ13" s="58">
        <f t="shared" si="0"/>
        <v>0</v>
      </c>
      <c r="BA13" s="59">
        <f t="shared" si="0"/>
        <v>16</v>
      </c>
      <c r="BB13" s="57">
        <f>BB16+BB34+BB47+BB69+BB102</f>
        <v>227.9</v>
      </c>
      <c r="BC13" s="58">
        <f t="shared" si="0"/>
        <v>0</v>
      </c>
      <c r="BD13" s="58">
        <f t="shared" si="0"/>
        <v>0</v>
      </c>
      <c r="BE13" s="59">
        <f t="shared" si="0"/>
        <v>227.9</v>
      </c>
      <c r="BF13" s="57">
        <f>BF16+BF34+BF47+BF69+BF102</f>
        <v>0</v>
      </c>
      <c r="BG13" s="58">
        <f t="shared" si="0"/>
        <v>0</v>
      </c>
      <c r="BH13" s="58">
        <f t="shared" si="0"/>
        <v>0</v>
      </c>
      <c r="BI13" s="59">
        <f t="shared" si="0"/>
        <v>0</v>
      </c>
      <c r="BJ13" s="57">
        <f>BJ16+BJ34+BJ47+BJ69+BJ102</f>
        <v>27.18</v>
      </c>
      <c r="BK13" s="58">
        <f t="shared" si="0"/>
        <v>0</v>
      </c>
      <c r="BL13" s="58">
        <f t="shared" si="0"/>
        <v>0</v>
      </c>
      <c r="BM13" s="59">
        <f t="shared" si="0"/>
        <v>27.18</v>
      </c>
      <c r="BN13" s="57">
        <f>BN16+BN34+BN47+BN69+BN102</f>
        <v>44.800000000000004</v>
      </c>
      <c r="BO13" s="58">
        <f t="shared" si="0"/>
        <v>0</v>
      </c>
      <c r="BP13" s="58">
        <f t="shared" si="0"/>
        <v>0</v>
      </c>
      <c r="BQ13" s="59">
        <f t="shared" si="0"/>
        <v>44.800000000000004</v>
      </c>
      <c r="BR13" s="57">
        <f>BR16+BR34+BR47+BR69+BR102</f>
        <v>25.9</v>
      </c>
      <c r="BS13" s="58">
        <f t="shared" si="0"/>
        <v>0</v>
      </c>
      <c r="BT13" s="58">
        <f t="shared" si="0"/>
        <v>0</v>
      </c>
      <c r="BU13" s="59">
        <f t="shared" si="0"/>
        <v>25.9</v>
      </c>
    </row>
    <row r="14" spans="1:73" s="151" customFormat="1" ht="15" customHeight="1">
      <c r="A14" s="268"/>
      <c r="B14" s="921" t="s">
        <v>217</v>
      </c>
      <c r="C14" s="923" t="s">
        <v>218</v>
      </c>
      <c r="D14" s="993"/>
      <c r="E14" s="993"/>
      <c r="F14" s="993"/>
      <c r="G14" s="993"/>
      <c r="H14" s="993"/>
      <c r="I14" s="993"/>
      <c r="J14" s="993"/>
      <c r="K14" s="993"/>
      <c r="L14" s="461"/>
      <c r="M14" s="461"/>
      <c r="N14" s="961" t="s">
        <v>298</v>
      </c>
      <c r="O14" s="962"/>
      <c r="P14" s="962"/>
      <c r="Q14" s="962"/>
      <c r="R14" s="963"/>
      <c r="S14" s="967" t="s">
        <v>305</v>
      </c>
      <c r="U14" s="916" t="str">
        <f>C14</f>
        <v>Stadtbibliothek - Erdgeschoss</v>
      </c>
      <c r="V14" s="917"/>
      <c r="W14" s="917"/>
      <c r="X14" s="917"/>
      <c r="Y14" s="917"/>
      <c r="Z14" s="917"/>
      <c r="AA14" s="917"/>
      <c r="AB14" s="917"/>
      <c r="AC14" s="917"/>
      <c r="AD14" s="946"/>
      <c r="AE14" s="947"/>
      <c r="AF14" s="947"/>
      <c r="AG14" s="947"/>
      <c r="AH14" s="946"/>
      <c r="AI14" s="947"/>
      <c r="AJ14" s="947"/>
      <c r="AK14" s="947"/>
      <c r="AL14" s="946"/>
      <c r="AM14" s="947"/>
      <c r="AN14" s="947"/>
      <c r="AO14" s="947"/>
      <c r="AP14" s="946"/>
      <c r="AQ14" s="947"/>
      <c r="AR14" s="947"/>
      <c r="AS14" s="947"/>
      <c r="AT14" s="946"/>
      <c r="AU14" s="947"/>
      <c r="AV14" s="947"/>
      <c r="AW14" s="947"/>
      <c r="AX14" s="946"/>
      <c r="AY14" s="947"/>
      <c r="AZ14" s="947"/>
      <c r="BA14" s="947"/>
      <c r="BB14" s="946"/>
      <c r="BC14" s="947"/>
      <c r="BD14" s="947"/>
      <c r="BE14" s="947"/>
      <c r="BF14" s="946"/>
      <c r="BG14" s="947"/>
      <c r="BH14" s="947"/>
      <c r="BI14" s="948"/>
      <c r="BJ14" s="946"/>
      <c r="BK14" s="947"/>
      <c r="BL14" s="947"/>
      <c r="BM14" s="948"/>
      <c r="BN14" s="946"/>
      <c r="BO14" s="947"/>
      <c r="BP14" s="947"/>
      <c r="BQ14" s="948"/>
      <c r="BR14" s="946"/>
      <c r="BS14" s="947"/>
      <c r="BT14" s="947"/>
      <c r="BU14" s="948"/>
    </row>
    <row r="15" spans="1:73" s="1" customFormat="1" ht="15" customHeight="1" thickBot="1">
      <c r="A15" s="269"/>
      <c r="B15" s="922"/>
      <c r="C15" s="922"/>
      <c r="D15" s="922"/>
      <c r="E15" s="922"/>
      <c r="F15" s="922"/>
      <c r="G15" s="922"/>
      <c r="H15" s="922"/>
      <c r="I15" s="922"/>
      <c r="J15" s="922"/>
      <c r="K15" s="922"/>
      <c r="L15" s="462"/>
      <c r="M15" s="462"/>
      <c r="N15" s="964"/>
      <c r="O15" s="965"/>
      <c r="P15" s="965"/>
      <c r="Q15" s="965"/>
      <c r="R15" s="966"/>
      <c r="S15" s="968"/>
      <c r="U15" s="918"/>
      <c r="V15" s="919"/>
      <c r="W15" s="919"/>
      <c r="X15" s="919"/>
      <c r="Y15" s="919"/>
      <c r="Z15" s="919"/>
      <c r="AA15" s="919"/>
      <c r="AB15" s="919"/>
      <c r="AC15" s="919"/>
      <c r="AD15" s="949"/>
      <c r="AE15" s="949"/>
      <c r="AF15" s="949"/>
      <c r="AG15" s="949"/>
      <c r="AH15" s="949"/>
      <c r="AI15" s="949"/>
      <c r="AJ15" s="949"/>
      <c r="AK15" s="949"/>
      <c r="AL15" s="949"/>
      <c r="AM15" s="949"/>
      <c r="AN15" s="949"/>
      <c r="AO15" s="949"/>
      <c r="AP15" s="949"/>
      <c r="AQ15" s="949"/>
      <c r="AR15" s="949"/>
      <c r="AS15" s="949"/>
      <c r="AT15" s="949"/>
      <c r="AU15" s="949"/>
      <c r="AV15" s="949"/>
      <c r="AW15" s="949"/>
      <c r="AX15" s="949"/>
      <c r="AY15" s="949"/>
      <c r="AZ15" s="949"/>
      <c r="BA15" s="949"/>
      <c r="BB15" s="949"/>
      <c r="BC15" s="949"/>
      <c r="BD15" s="949"/>
      <c r="BE15" s="949"/>
      <c r="BF15" s="949"/>
      <c r="BG15" s="949"/>
      <c r="BH15" s="949"/>
      <c r="BI15" s="950"/>
      <c r="BJ15" s="949"/>
      <c r="BK15" s="949"/>
      <c r="BL15" s="949"/>
      <c r="BM15" s="950"/>
      <c r="BN15" s="949"/>
      <c r="BO15" s="949"/>
      <c r="BP15" s="949"/>
      <c r="BQ15" s="950"/>
      <c r="BR15" s="949"/>
      <c r="BS15" s="949"/>
      <c r="BT15" s="949"/>
      <c r="BU15" s="950"/>
    </row>
    <row r="16" spans="1:73" s="2" customFormat="1" ht="15" customHeight="1">
      <c r="A16" s="270"/>
      <c r="B16" s="153"/>
      <c r="C16" s="154"/>
      <c r="D16" s="155"/>
      <c r="E16" s="156"/>
      <c r="F16" s="156"/>
      <c r="G16" s="458"/>
      <c r="H16" s="994"/>
      <c r="I16" s="995"/>
      <c r="J16" s="157"/>
      <c r="K16" s="158"/>
      <c r="L16" s="159"/>
      <c r="M16" s="160"/>
      <c r="N16" s="161"/>
      <c r="O16" s="156"/>
      <c r="P16" s="158"/>
      <c r="Q16" s="162"/>
      <c r="R16" s="163"/>
      <c r="S16" s="164"/>
      <c r="T16" s="1"/>
      <c r="U16" s="273"/>
      <c r="V16" s="71">
        <f aca="true" t="shared" si="1" ref="V16:BA16">SUM(V17:V30)</f>
        <v>0</v>
      </c>
      <c r="W16" s="72">
        <f t="shared" si="1"/>
        <v>0</v>
      </c>
      <c r="X16" s="72">
        <f t="shared" si="1"/>
        <v>0</v>
      </c>
      <c r="Y16" s="73">
        <f t="shared" si="1"/>
        <v>0</v>
      </c>
      <c r="Z16" s="71">
        <f t="shared" si="1"/>
        <v>0</v>
      </c>
      <c r="AA16" s="72">
        <f t="shared" si="1"/>
        <v>0</v>
      </c>
      <c r="AB16" s="72">
        <f t="shared" si="1"/>
        <v>0</v>
      </c>
      <c r="AC16" s="73">
        <f t="shared" si="1"/>
        <v>0</v>
      </c>
      <c r="AD16" s="71">
        <f t="shared" si="1"/>
        <v>36</v>
      </c>
      <c r="AE16" s="72">
        <f t="shared" si="1"/>
        <v>0</v>
      </c>
      <c r="AF16" s="72">
        <f t="shared" si="1"/>
        <v>0</v>
      </c>
      <c r="AG16" s="73">
        <f t="shared" si="1"/>
        <v>36</v>
      </c>
      <c r="AH16" s="71">
        <f t="shared" si="1"/>
        <v>292</v>
      </c>
      <c r="AI16" s="72">
        <f t="shared" si="1"/>
        <v>0</v>
      </c>
      <c r="AJ16" s="72">
        <f t="shared" si="1"/>
        <v>0</v>
      </c>
      <c r="AK16" s="73">
        <f t="shared" si="1"/>
        <v>292</v>
      </c>
      <c r="AL16" s="71">
        <f t="shared" si="1"/>
        <v>30</v>
      </c>
      <c r="AM16" s="72">
        <f t="shared" si="1"/>
        <v>0</v>
      </c>
      <c r="AN16" s="72">
        <f t="shared" si="1"/>
        <v>0</v>
      </c>
      <c r="AO16" s="73">
        <f t="shared" si="1"/>
        <v>30</v>
      </c>
      <c r="AP16" s="71">
        <f t="shared" si="1"/>
        <v>0</v>
      </c>
      <c r="AQ16" s="72">
        <f t="shared" si="1"/>
        <v>0</v>
      </c>
      <c r="AR16" s="72">
        <f t="shared" si="1"/>
        <v>0</v>
      </c>
      <c r="AS16" s="73">
        <f t="shared" si="1"/>
        <v>0</v>
      </c>
      <c r="AT16" s="71">
        <f t="shared" si="1"/>
        <v>105</v>
      </c>
      <c r="AU16" s="72">
        <f t="shared" si="1"/>
        <v>0</v>
      </c>
      <c r="AV16" s="72">
        <f t="shared" si="1"/>
        <v>0</v>
      </c>
      <c r="AW16" s="73">
        <f t="shared" si="1"/>
        <v>105</v>
      </c>
      <c r="AX16" s="71">
        <f t="shared" si="1"/>
        <v>0</v>
      </c>
      <c r="AY16" s="72">
        <f t="shared" si="1"/>
        <v>0</v>
      </c>
      <c r="AZ16" s="72">
        <f t="shared" si="1"/>
        <v>0</v>
      </c>
      <c r="BA16" s="73">
        <f t="shared" si="1"/>
        <v>0</v>
      </c>
      <c r="BB16" s="71">
        <f aca="true" t="shared" si="2" ref="BB16:BU16">SUM(BB17:BB30)</f>
        <v>0</v>
      </c>
      <c r="BC16" s="72">
        <f t="shared" si="2"/>
        <v>0</v>
      </c>
      <c r="BD16" s="72">
        <f t="shared" si="2"/>
        <v>0</v>
      </c>
      <c r="BE16" s="73">
        <f t="shared" si="2"/>
        <v>0</v>
      </c>
      <c r="BF16" s="71">
        <f t="shared" si="2"/>
        <v>0</v>
      </c>
      <c r="BG16" s="72">
        <f t="shared" si="2"/>
        <v>0</v>
      </c>
      <c r="BH16" s="72">
        <f t="shared" si="2"/>
        <v>0</v>
      </c>
      <c r="BI16" s="73">
        <f t="shared" si="2"/>
        <v>0</v>
      </c>
      <c r="BJ16" s="71">
        <f t="shared" si="2"/>
        <v>0</v>
      </c>
      <c r="BK16" s="72">
        <f t="shared" si="2"/>
        <v>0</v>
      </c>
      <c r="BL16" s="72">
        <f t="shared" si="2"/>
        <v>0</v>
      </c>
      <c r="BM16" s="73">
        <f t="shared" si="2"/>
        <v>0</v>
      </c>
      <c r="BN16" s="71">
        <f t="shared" si="2"/>
        <v>0</v>
      </c>
      <c r="BO16" s="72">
        <f t="shared" si="2"/>
        <v>0</v>
      </c>
      <c r="BP16" s="72">
        <f t="shared" si="2"/>
        <v>0</v>
      </c>
      <c r="BQ16" s="73">
        <f t="shared" si="2"/>
        <v>0</v>
      </c>
      <c r="BR16" s="71">
        <f t="shared" si="2"/>
        <v>0</v>
      </c>
      <c r="BS16" s="72">
        <f t="shared" si="2"/>
        <v>0</v>
      </c>
      <c r="BT16" s="72">
        <f t="shared" si="2"/>
        <v>0</v>
      </c>
      <c r="BU16" s="73">
        <f t="shared" si="2"/>
        <v>0</v>
      </c>
    </row>
    <row r="17" spans="1:73" s="130" customFormat="1" ht="15">
      <c r="A17" s="424">
        <v>1</v>
      </c>
      <c r="B17" s="495" t="s">
        <v>12</v>
      </c>
      <c r="C17" s="496" t="s">
        <v>219</v>
      </c>
      <c r="D17" s="496" t="s">
        <v>219</v>
      </c>
      <c r="E17" s="9" t="s">
        <v>142</v>
      </c>
      <c r="F17" s="428">
        <f>IF(E17="JA",1,0)</f>
        <v>1</v>
      </c>
      <c r="G17" s="456">
        <f>F17</f>
        <v>1</v>
      </c>
      <c r="H17" s="927">
        <f>IF(G17=1,$G$9,IF(G17=2,$H$9,IF(G17=3,$I$9,0)))</f>
        <v>52</v>
      </c>
      <c r="I17" s="928"/>
      <c r="J17" s="429">
        <v>307</v>
      </c>
      <c r="K17" s="430" t="str">
        <f>IF(J17&lt;&gt;"",VLOOKUP(J17,'Eingabe 2 - Los 3'!P$4:R$21,2),"keine Zuweisung")</f>
        <v>Bibo - Eing.-bereich, Flure, Verbuch.</v>
      </c>
      <c r="L17" s="428"/>
      <c r="M17" s="431"/>
      <c r="N17" s="432">
        <v>53</v>
      </c>
      <c r="O17" s="429">
        <v>42</v>
      </c>
      <c r="P17" s="429" t="s">
        <v>247</v>
      </c>
      <c r="Q17" s="433">
        <v>0</v>
      </c>
      <c r="R17" s="434">
        <v>0</v>
      </c>
      <c r="S17" s="435">
        <v>0</v>
      </c>
      <c r="T17" s="165"/>
      <c r="U17" s="274"/>
      <c r="V17" s="60">
        <f aca="true" t="shared" si="3" ref="V17:V29">IF($V$6=J17,N17,0)*IF($V$10=H17,1,0)</f>
        <v>0</v>
      </c>
      <c r="W17" s="61">
        <f aca="true" t="shared" si="4" ref="W17:W29">IF($V$6=J17,N17,0)*IF($W$10=H17,1,0)</f>
        <v>0</v>
      </c>
      <c r="X17" s="61">
        <f aca="true" t="shared" si="5" ref="X17:X29">IF($V$6=J17,N17,0)*IF($X$10=H17,1,0)</f>
        <v>0</v>
      </c>
      <c r="Y17" s="62">
        <f aca="true" t="shared" si="6" ref="Y17:Y29">IF($V$6=J17,N17,0)</f>
        <v>0</v>
      </c>
      <c r="Z17" s="60">
        <f aca="true" t="shared" si="7" ref="Z17:Z29">IF($Z$6=J17,N17,0)*IF($Z$10=H17,1,0)</f>
        <v>0</v>
      </c>
      <c r="AA17" s="61">
        <f aca="true" t="shared" si="8" ref="AA17:AA29">IF($Z$6=J17,N17,0)*IF($AA$10=H17,1,0)</f>
        <v>0</v>
      </c>
      <c r="AB17" s="61">
        <f aca="true" t="shared" si="9" ref="AB17:AB29">IF($Z$6=J17,N17,0)*IF($AB$10=H17,1,0)</f>
        <v>0</v>
      </c>
      <c r="AC17" s="62">
        <f aca="true" t="shared" si="10" ref="AC17:AC29">IF($Z$6=J17,N17,0)</f>
        <v>0</v>
      </c>
      <c r="AD17" s="60">
        <f aca="true" t="shared" si="11" ref="AD17:AD29">IF($AD$6=J17,N17,0)*IF($AD$10=H17,1,0)</f>
        <v>0</v>
      </c>
      <c r="AE17" s="61">
        <f aca="true" t="shared" si="12" ref="AE17:AE29">IF($AD$6=J17,N17,0)*IF($AE$10=H17,1,0)</f>
        <v>0</v>
      </c>
      <c r="AF17" s="61">
        <f aca="true" t="shared" si="13" ref="AF17:AF29">IF($AD$6=J17,N17,0)*IF($AF$10=H17,1,0)</f>
        <v>0</v>
      </c>
      <c r="AG17" s="62">
        <f aca="true" t="shared" si="14" ref="AG17:AG29">IF($AD$6=J17,N17,0)</f>
        <v>0</v>
      </c>
      <c r="AH17" s="60">
        <f aca="true" t="shared" si="15" ref="AH17:AH29">IF($AH$6=J17,N17,0)*IF($AH$10=H17,1,0)</f>
        <v>0</v>
      </c>
      <c r="AI17" s="61">
        <f aca="true" t="shared" si="16" ref="AI17:AI29">IF($AH$6=J17,N17,0)*IF($AI$10=H17,1,0)</f>
        <v>0</v>
      </c>
      <c r="AJ17" s="61">
        <f aca="true" t="shared" si="17" ref="AJ17:AJ29">IF($AH$6=J17,N17,0)*IF($AJ$10=H17,1,0)</f>
        <v>0</v>
      </c>
      <c r="AK17" s="62">
        <f aca="true" t="shared" si="18" ref="AK17:AK29">IF($AH$6=J17,N17,0)</f>
        <v>0</v>
      </c>
      <c r="AL17" s="60">
        <f aca="true" t="shared" si="19" ref="AL17:AL29">IF($AL$6=J17,N17,0)*IF($AL$10=H17,1,0)</f>
        <v>0</v>
      </c>
      <c r="AM17" s="61">
        <f aca="true" t="shared" si="20" ref="AM17:AM29">IF($AL$6=J17,N17,0)*IF($AM$10=H17,1,0)</f>
        <v>0</v>
      </c>
      <c r="AN17" s="61">
        <f aca="true" t="shared" si="21" ref="AN17:AN29">IF($AL$6=J17,N17,0)*IF($AN$10=H17,1,0)</f>
        <v>0</v>
      </c>
      <c r="AO17" s="62">
        <f aca="true" t="shared" si="22" ref="AO17:AO29">IF($AL$6=J17,N17,0)</f>
        <v>0</v>
      </c>
      <c r="AP17" s="60">
        <f aca="true" t="shared" si="23" ref="AP17:AP29">IF($AP$6=J17,N17,0)*IF($AP$10=H17,1,0)</f>
        <v>0</v>
      </c>
      <c r="AQ17" s="61">
        <f aca="true" t="shared" si="24" ref="AQ17:AQ29">IF($AP$6=J17,N17,0)*IF($AQ$10=H17,1,0)</f>
        <v>0</v>
      </c>
      <c r="AR17" s="61">
        <f aca="true" t="shared" si="25" ref="AR17:AR29">IF($AP$6=J17,N17,0)*IF($AR$10=H17,1,0)</f>
        <v>0</v>
      </c>
      <c r="AS17" s="62">
        <f aca="true" t="shared" si="26" ref="AS17:AS29">IF($AP$6=J17,N17,0)</f>
        <v>0</v>
      </c>
      <c r="AT17" s="60">
        <f aca="true" t="shared" si="27" ref="AT17:AT29">IF($AT$6=J17,N17,0)*IF($AT$10=H17,1,0)</f>
        <v>53</v>
      </c>
      <c r="AU17" s="61">
        <f aca="true" t="shared" si="28" ref="AU17:AU29">IF($AT$6=J17,N17,0)*IF($AU$10=H17,1,0)</f>
        <v>0</v>
      </c>
      <c r="AV17" s="61">
        <f aca="true" t="shared" si="29" ref="AV17:AV29">IF($AT$6=J17,N17,0)*IF($AV$10=H17,1,0)</f>
        <v>0</v>
      </c>
      <c r="AW17" s="62">
        <f aca="true" t="shared" si="30" ref="AW17:AW29">IF($AT$6=J17,N17,0)</f>
        <v>53</v>
      </c>
      <c r="AX17" s="60">
        <f aca="true" t="shared" si="31" ref="AX17:AX29">IF($AX$6=J17,N17,0)*IF($AX$10=H17,1,0)</f>
        <v>0</v>
      </c>
      <c r="AY17" s="61">
        <f aca="true" t="shared" si="32" ref="AY17:AY29">IF($AX$6=J17,N17,0)*IF($AY$10=H17,1,0)</f>
        <v>0</v>
      </c>
      <c r="AZ17" s="61">
        <f aca="true" t="shared" si="33" ref="AZ17:AZ29">IF($AX$6=J17,N17,0)*IF($AZ$10=H17,1,0)</f>
        <v>0</v>
      </c>
      <c r="BA17" s="62">
        <f aca="true" t="shared" si="34" ref="BA17:BA29">IF($AX$6=J17,N17,0)</f>
        <v>0</v>
      </c>
      <c r="BB17" s="256">
        <f aca="true" t="shared" si="35" ref="BB17:BB29">IF($BB$6=J17,N17,0)*IF($BB$10=H17,1,0)</f>
        <v>0</v>
      </c>
      <c r="BC17" s="257">
        <f aca="true" t="shared" si="36" ref="BC17:BC29">IF($BB$6=J17,N17,0)*IF($BC$10=H17,1,0)</f>
        <v>0</v>
      </c>
      <c r="BD17" s="257">
        <f aca="true" t="shared" si="37" ref="BD17:BD29">IF($BB$6=J17,N17,0)*IF($BD$10=H17,1,0)</f>
        <v>0</v>
      </c>
      <c r="BE17" s="258">
        <f aca="true" t="shared" si="38" ref="BE17:BE29">IF($BB$6=J17,N17,0)</f>
        <v>0</v>
      </c>
      <c r="BF17" s="441">
        <f>IF($BF$6=J17,N17,0)*IF($BF$10=H17,1,0)</f>
        <v>0</v>
      </c>
      <c r="BG17" s="442">
        <f>IF($BF$6=J17,N17,0)*IF($BG$10=H17,1,0)</f>
        <v>0</v>
      </c>
      <c r="BH17" s="442">
        <f>IF($BF$6=J17,N17,0)*IF($BH$10=H17,1,0)</f>
        <v>0</v>
      </c>
      <c r="BI17" s="443">
        <f>IF($BF$6=J17,N17,0)</f>
        <v>0</v>
      </c>
      <c r="BJ17" s="441">
        <f>IF($BJ$6=J17,N17,0)*IF($BJ$10=H17,1,0)</f>
        <v>0</v>
      </c>
      <c r="BK17" s="442">
        <f>IF($BJ$6=J17,N17,0)*IF($BK$10=H17,1,0)</f>
        <v>0</v>
      </c>
      <c r="BL17" s="442">
        <f>IF($BJ$6=J17,N17,0)*IF($BL$10=H17,1,0)</f>
        <v>0</v>
      </c>
      <c r="BM17" s="443">
        <f>IF($BJ$6=J17,N17,0)</f>
        <v>0</v>
      </c>
      <c r="BN17" s="441">
        <f>IF($BN$6=J17,N17,0)*IF($BJ$10=H17,1,0)</f>
        <v>0</v>
      </c>
      <c r="BO17" s="442">
        <f>IF($BN$6=J17,N17,0)*IF($BK$10=H17,1,0)</f>
        <v>0</v>
      </c>
      <c r="BP17" s="442">
        <f>IF($BN$6=J17,N17,0)*IF($BL$10=H17,1,0)</f>
        <v>0</v>
      </c>
      <c r="BQ17" s="443">
        <f>IF($BN$6=J17,N17,0)</f>
        <v>0</v>
      </c>
      <c r="BR17" s="441">
        <f>IF($BR$6=J17,N17,0)*IF($BJ$10=H17,1,0)</f>
        <v>0</v>
      </c>
      <c r="BS17" s="442">
        <f>IF($BR$6=J17,N17,0)*IF($BK$10=H17,1,0)</f>
        <v>0</v>
      </c>
      <c r="BT17" s="442">
        <f>IF($BR$6=J17,N17,0)*IF($BL$10=H17,1,0)</f>
        <v>0</v>
      </c>
      <c r="BU17" s="443">
        <f>IF($BR$6=J17,N17,0)</f>
        <v>0</v>
      </c>
    </row>
    <row r="18" spans="1:73" s="130" customFormat="1" ht="15" customHeight="1">
      <c r="A18" s="424">
        <f>A17+1</f>
        <v>2</v>
      </c>
      <c r="B18" s="495" t="s">
        <v>13</v>
      </c>
      <c r="C18" s="496" t="s">
        <v>220</v>
      </c>
      <c r="D18" s="496" t="s">
        <v>220</v>
      </c>
      <c r="E18" s="9" t="s">
        <v>142</v>
      </c>
      <c r="F18" s="428">
        <f>IF(E18="JA",1,0)</f>
        <v>1</v>
      </c>
      <c r="G18" s="456">
        <f aca="true" t="shared" si="39" ref="G18:G29">F18</f>
        <v>1</v>
      </c>
      <c r="H18" s="927">
        <f>IF(G18=1,$G$9,IF(G18=2,$H$9,IF(G18=3,$I$9,0)))</f>
        <v>52</v>
      </c>
      <c r="I18" s="928"/>
      <c r="J18" s="429">
        <v>304</v>
      </c>
      <c r="K18" s="430" t="str">
        <f>IF(J18&lt;&gt;"",VLOOKUP(J18,'Eingabe 2 - Los 3'!P$4:R$21,2),"keine Zuweisung")</f>
        <v>Bibo - Bibliotheksräume, Hist. Archiv</v>
      </c>
      <c r="L18" s="428"/>
      <c r="M18" s="431"/>
      <c r="N18" s="432">
        <v>75</v>
      </c>
      <c r="O18" s="429">
        <v>43</v>
      </c>
      <c r="P18" s="429" t="s">
        <v>248</v>
      </c>
      <c r="Q18" s="433">
        <v>0</v>
      </c>
      <c r="R18" s="434">
        <v>0</v>
      </c>
      <c r="S18" s="435">
        <v>0</v>
      </c>
      <c r="T18" s="165"/>
      <c r="U18" s="274"/>
      <c r="V18" s="60">
        <f t="shared" si="3"/>
        <v>0</v>
      </c>
      <c r="W18" s="61">
        <f t="shared" si="4"/>
        <v>0</v>
      </c>
      <c r="X18" s="61">
        <f t="shared" si="5"/>
        <v>0</v>
      </c>
      <c r="Y18" s="62">
        <f t="shared" si="6"/>
        <v>0</v>
      </c>
      <c r="Z18" s="60">
        <f t="shared" si="7"/>
        <v>0</v>
      </c>
      <c r="AA18" s="61">
        <f t="shared" si="8"/>
        <v>0</v>
      </c>
      <c r="AB18" s="61">
        <f t="shared" si="9"/>
        <v>0</v>
      </c>
      <c r="AC18" s="62">
        <f t="shared" si="10"/>
        <v>0</v>
      </c>
      <c r="AD18" s="60">
        <f t="shared" si="11"/>
        <v>0</v>
      </c>
      <c r="AE18" s="61">
        <f t="shared" si="12"/>
        <v>0</v>
      </c>
      <c r="AF18" s="61">
        <f t="shared" si="13"/>
        <v>0</v>
      </c>
      <c r="AG18" s="62">
        <f t="shared" si="14"/>
        <v>0</v>
      </c>
      <c r="AH18" s="60">
        <f t="shared" si="15"/>
        <v>75</v>
      </c>
      <c r="AI18" s="61">
        <f t="shared" si="16"/>
        <v>0</v>
      </c>
      <c r="AJ18" s="61">
        <f t="shared" si="17"/>
        <v>0</v>
      </c>
      <c r="AK18" s="62">
        <f t="shared" si="18"/>
        <v>75</v>
      </c>
      <c r="AL18" s="60">
        <f t="shared" si="19"/>
        <v>0</v>
      </c>
      <c r="AM18" s="61">
        <f t="shared" si="20"/>
        <v>0</v>
      </c>
      <c r="AN18" s="61">
        <f t="shared" si="21"/>
        <v>0</v>
      </c>
      <c r="AO18" s="62">
        <f t="shared" si="22"/>
        <v>0</v>
      </c>
      <c r="AP18" s="60">
        <f t="shared" si="23"/>
        <v>0</v>
      </c>
      <c r="AQ18" s="61">
        <f t="shared" si="24"/>
        <v>0</v>
      </c>
      <c r="AR18" s="61">
        <f t="shared" si="25"/>
        <v>0</v>
      </c>
      <c r="AS18" s="62">
        <f t="shared" si="26"/>
        <v>0</v>
      </c>
      <c r="AT18" s="60">
        <f t="shared" si="27"/>
        <v>0</v>
      </c>
      <c r="AU18" s="61">
        <f t="shared" si="28"/>
        <v>0</v>
      </c>
      <c r="AV18" s="61">
        <f t="shared" si="29"/>
        <v>0</v>
      </c>
      <c r="AW18" s="62">
        <f t="shared" si="30"/>
        <v>0</v>
      </c>
      <c r="AX18" s="60">
        <f t="shared" si="31"/>
        <v>0</v>
      </c>
      <c r="AY18" s="61">
        <f t="shared" si="32"/>
        <v>0</v>
      </c>
      <c r="AZ18" s="61">
        <f t="shared" si="33"/>
        <v>0</v>
      </c>
      <c r="BA18" s="62">
        <f t="shared" si="34"/>
        <v>0</v>
      </c>
      <c r="BB18" s="256">
        <f t="shared" si="35"/>
        <v>0</v>
      </c>
      <c r="BC18" s="257">
        <f t="shared" si="36"/>
        <v>0</v>
      </c>
      <c r="BD18" s="257">
        <f t="shared" si="37"/>
        <v>0</v>
      </c>
      <c r="BE18" s="258">
        <f t="shared" si="38"/>
        <v>0</v>
      </c>
      <c r="BF18" s="441">
        <f aca="true" t="shared" si="40" ref="BF18:BF29">IF($BF$6=J18,N18,0)*IF($BF$10=H18,1,0)</f>
        <v>0</v>
      </c>
      <c r="BG18" s="442">
        <f aca="true" t="shared" si="41" ref="BG18:BG29">IF($BF$6=J18,N18,0)*IF($BG$10=H18,1,0)</f>
        <v>0</v>
      </c>
      <c r="BH18" s="442">
        <f aca="true" t="shared" si="42" ref="BH18:BH29">IF($BF$6=J18,N18,0)*IF($BH$10=H18,1,0)</f>
        <v>0</v>
      </c>
      <c r="BI18" s="443">
        <f aca="true" t="shared" si="43" ref="BI18:BI29">IF($BF$6=J18,N18,0)</f>
        <v>0</v>
      </c>
      <c r="BJ18" s="441">
        <f aca="true" t="shared" si="44" ref="BJ18:BJ29">IF($BJ$6=J18,N18,0)*IF($BJ$10=H18,1,0)</f>
        <v>0</v>
      </c>
      <c r="BK18" s="442">
        <f aca="true" t="shared" si="45" ref="BK18:BK29">IF($BJ$6=J18,N18,0)*IF($BK$10=H18,1,0)</f>
        <v>0</v>
      </c>
      <c r="BL18" s="442">
        <f aca="true" t="shared" si="46" ref="BL18:BL29">IF($BJ$6=J18,N18,0)*IF($BL$10=H18,1,0)</f>
        <v>0</v>
      </c>
      <c r="BM18" s="443">
        <f aca="true" t="shared" si="47" ref="BM18:BM29">IF($BJ$6=J18,N18,0)</f>
        <v>0</v>
      </c>
      <c r="BN18" s="441">
        <f aca="true" t="shared" si="48" ref="BN18:BN29">IF($BN$6=J18,N18,0)*IF($BJ$10=H18,1,0)</f>
        <v>0</v>
      </c>
      <c r="BO18" s="442">
        <f aca="true" t="shared" si="49" ref="BO18:BO29">IF($BN$6=J18,N18,0)*IF($BK$10=H18,1,0)</f>
        <v>0</v>
      </c>
      <c r="BP18" s="442">
        <f aca="true" t="shared" si="50" ref="BP18:BP29">IF($BN$6=J18,N18,0)*IF($BL$10=H18,1,0)</f>
        <v>0</v>
      </c>
      <c r="BQ18" s="443">
        <f aca="true" t="shared" si="51" ref="BQ18:BQ29">IF($BN$6=J18,N18,0)</f>
        <v>0</v>
      </c>
      <c r="BR18" s="441">
        <f aca="true" t="shared" si="52" ref="BR18:BR29">IF($BR$6=J18,N18,0)*IF($BJ$10=H18,1,0)</f>
        <v>0</v>
      </c>
      <c r="BS18" s="442">
        <f aca="true" t="shared" si="53" ref="BS18:BS29">IF($BR$6=J18,N18,0)*IF($BK$10=H18,1,0)</f>
        <v>0</v>
      </c>
      <c r="BT18" s="442">
        <f aca="true" t="shared" si="54" ref="BT18:BT29">IF($BR$6=J18,N18,0)*IF($BL$10=H18,1,0)</f>
        <v>0</v>
      </c>
      <c r="BU18" s="443">
        <f aca="true" t="shared" si="55" ref="BU18:BU29">IF($BR$6=J18,N18,0)</f>
        <v>0</v>
      </c>
    </row>
    <row r="19" spans="1:73" s="130" customFormat="1" ht="15">
      <c r="A19" s="424">
        <f>A18+1</f>
        <v>3</v>
      </c>
      <c r="B19" s="497" t="s">
        <v>14</v>
      </c>
      <c r="C19" s="496" t="s">
        <v>221</v>
      </c>
      <c r="D19" s="496" t="s">
        <v>221</v>
      </c>
      <c r="E19" s="9" t="s">
        <v>142</v>
      </c>
      <c r="F19" s="428">
        <f>IF(E19="JA",1,0)</f>
        <v>1</v>
      </c>
      <c r="G19" s="456">
        <f t="shared" si="39"/>
        <v>1</v>
      </c>
      <c r="H19" s="927">
        <f>IF(G19=1,$G$9,IF(G19=2,$H$9,IF(G19=3,$I$9,0)))</f>
        <v>52</v>
      </c>
      <c r="I19" s="928"/>
      <c r="J19" s="429">
        <v>305</v>
      </c>
      <c r="K19" s="430" t="str">
        <f>IF(J19&lt;&gt;"",VLOOKUP(J19,'Eingabe 2 - Los 3'!P$4:R$21,2),"keine Zuweisung")</f>
        <v>Bibo - Sanitärräume</v>
      </c>
      <c r="L19" s="428"/>
      <c r="M19" s="431"/>
      <c r="N19" s="432">
        <v>30</v>
      </c>
      <c r="O19" s="429">
        <v>44</v>
      </c>
      <c r="P19" s="429" t="s">
        <v>249</v>
      </c>
      <c r="Q19" s="433">
        <v>0</v>
      </c>
      <c r="R19" s="434">
        <v>0</v>
      </c>
      <c r="S19" s="435">
        <v>0</v>
      </c>
      <c r="T19" s="165"/>
      <c r="U19" s="274"/>
      <c r="V19" s="60">
        <f t="shared" si="3"/>
        <v>0</v>
      </c>
      <c r="W19" s="61">
        <f t="shared" si="4"/>
        <v>0</v>
      </c>
      <c r="X19" s="61">
        <f t="shared" si="5"/>
        <v>0</v>
      </c>
      <c r="Y19" s="62">
        <f t="shared" si="6"/>
        <v>0</v>
      </c>
      <c r="Z19" s="60">
        <f t="shared" si="7"/>
        <v>0</v>
      </c>
      <c r="AA19" s="61">
        <f t="shared" si="8"/>
        <v>0</v>
      </c>
      <c r="AB19" s="61">
        <f t="shared" si="9"/>
        <v>0</v>
      </c>
      <c r="AC19" s="62">
        <f t="shared" si="10"/>
        <v>0</v>
      </c>
      <c r="AD19" s="60">
        <f t="shared" si="11"/>
        <v>0</v>
      </c>
      <c r="AE19" s="61">
        <f t="shared" si="12"/>
        <v>0</v>
      </c>
      <c r="AF19" s="61">
        <f t="shared" si="13"/>
        <v>0</v>
      </c>
      <c r="AG19" s="62">
        <f t="shared" si="14"/>
        <v>0</v>
      </c>
      <c r="AH19" s="60">
        <f t="shared" si="15"/>
        <v>0</v>
      </c>
      <c r="AI19" s="61">
        <f t="shared" si="16"/>
        <v>0</v>
      </c>
      <c r="AJ19" s="61">
        <f t="shared" si="17"/>
        <v>0</v>
      </c>
      <c r="AK19" s="62">
        <f t="shared" si="18"/>
        <v>0</v>
      </c>
      <c r="AL19" s="60">
        <f t="shared" si="19"/>
        <v>30</v>
      </c>
      <c r="AM19" s="61">
        <f t="shared" si="20"/>
        <v>0</v>
      </c>
      <c r="AN19" s="61">
        <f t="shared" si="21"/>
        <v>0</v>
      </c>
      <c r="AO19" s="62">
        <f t="shared" si="22"/>
        <v>30</v>
      </c>
      <c r="AP19" s="60">
        <f t="shared" si="23"/>
        <v>0</v>
      </c>
      <c r="AQ19" s="61">
        <f t="shared" si="24"/>
        <v>0</v>
      </c>
      <c r="AR19" s="61">
        <f t="shared" si="25"/>
        <v>0</v>
      </c>
      <c r="AS19" s="62">
        <f t="shared" si="26"/>
        <v>0</v>
      </c>
      <c r="AT19" s="60">
        <f t="shared" si="27"/>
        <v>0</v>
      </c>
      <c r="AU19" s="61">
        <f t="shared" si="28"/>
        <v>0</v>
      </c>
      <c r="AV19" s="61">
        <f t="shared" si="29"/>
        <v>0</v>
      </c>
      <c r="AW19" s="62">
        <f t="shared" si="30"/>
        <v>0</v>
      </c>
      <c r="AX19" s="60">
        <f t="shared" si="31"/>
        <v>0</v>
      </c>
      <c r="AY19" s="61">
        <f t="shared" si="32"/>
        <v>0</v>
      </c>
      <c r="AZ19" s="61">
        <f t="shared" si="33"/>
        <v>0</v>
      </c>
      <c r="BA19" s="62">
        <f t="shared" si="34"/>
        <v>0</v>
      </c>
      <c r="BB19" s="256">
        <f t="shared" si="35"/>
        <v>0</v>
      </c>
      <c r="BC19" s="257">
        <f t="shared" si="36"/>
        <v>0</v>
      </c>
      <c r="BD19" s="257">
        <f t="shared" si="37"/>
        <v>0</v>
      </c>
      <c r="BE19" s="258">
        <f t="shared" si="38"/>
        <v>0</v>
      </c>
      <c r="BF19" s="441">
        <f t="shared" si="40"/>
        <v>0</v>
      </c>
      <c r="BG19" s="442">
        <f t="shared" si="41"/>
        <v>0</v>
      </c>
      <c r="BH19" s="442">
        <f t="shared" si="42"/>
        <v>0</v>
      </c>
      <c r="BI19" s="443">
        <f t="shared" si="43"/>
        <v>0</v>
      </c>
      <c r="BJ19" s="441">
        <f t="shared" si="44"/>
        <v>0</v>
      </c>
      <c r="BK19" s="442">
        <f t="shared" si="45"/>
        <v>0</v>
      </c>
      <c r="BL19" s="442">
        <f t="shared" si="46"/>
        <v>0</v>
      </c>
      <c r="BM19" s="443">
        <f t="shared" si="47"/>
        <v>0</v>
      </c>
      <c r="BN19" s="441">
        <f t="shared" si="48"/>
        <v>0</v>
      </c>
      <c r="BO19" s="442">
        <f t="shared" si="49"/>
        <v>0</v>
      </c>
      <c r="BP19" s="442">
        <f t="shared" si="50"/>
        <v>0</v>
      </c>
      <c r="BQ19" s="443">
        <f t="shared" si="51"/>
        <v>0</v>
      </c>
      <c r="BR19" s="441">
        <f t="shared" si="52"/>
        <v>0</v>
      </c>
      <c r="BS19" s="442">
        <f t="shared" si="53"/>
        <v>0</v>
      </c>
      <c r="BT19" s="442">
        <f t="shared" si="54"/>
        <v>0</v>
      </c>
      <c r="BU19" s="443">
        <f t="shared" si="55"/>
        <v>0</v>
      </c>
    </row>
    <row r="20" spans="1:73" s="130" customFormat="1" ht="15">
      <c r="A20" s="424">
        <f>A19+1</f>
        <v>4</v>
      </c>
      <c r="B20" s="498" t="s">
        <v>15</v>
      </c>
      <c r="C20" s="496" t="s">
        <v>222</v>
      </c>
      <c r="D20" s="496" t="s">
        <v>222</v>
      </c>
      <c r="E20" s="9" t="s">
        <v>142</v>
      </c>
      <c r="F20" s="428">
        <f>IF(E20="JA",1,0)</f>
        <v>1</v>
      </c>
      <c r="G20" s="456">
        <f t="shared" si="39"/>
        <v>1</v>
      </c>
      <c r="H20" s="927">
        <f>IF(G20=1,$G$9,IF(G20=2,$H$9,IF(G20=3,$I$9,0)))</f>
        <v>52</v>
      </c>
      <c r="I20" s="928"/>
      <c r="J20" s="429">
        <v>307</v>
      </c>
      <c r="K20" s="430" t="str">
        <f>IF(J20&lt;&gt;"",VLOOKUP(J20,'Eingabe 2 - Los 3'!P$4:R$21,2),"keine Zuweisung")</f>
        <v>Bibo - Eing.-bereich, Flure, Verbuch.</v>
      </c>
      <c r="L20" s="428"/>
      <c r="M20" s="431"/>
      <c r="N20" s="432">
        <v>7</v>
      </c>
      <c r="O20" s="429">
        <v>45</v>
      </c>
      <c r="P20" s="429" t="s">
        <v>248</v>
      </c>
      <c r="Q20" s="433">
        <v>0</v>
      </c>
      <c r="R20" s="434">
        <v>0</v>
      </c>
      <c r="S20" s="435">
        <v>0</v>
      </c>
      <c r="T20" s="165"/>
      <c r="U20" s="274"/>
      <c r="V20" s="60">
        <f t="shared" si="3"/>
        <v>0</v>
      </c>
      <c r="W20" s="61">
        <f t="shared" si="4"/>
        <v>0</v>
      </c>
      <c r="X20" s="61">
        <f t="shared" si="5"/>
        <v>0</v>
      </c>
      <c r="Y20" s="62">
        <f t="shared" si="6"/>
        <v>0</v>
      </c>
      <c r="Z20" s="60">
        <f t="shared" si="7"/>
        <v>0</v>
      </c>
      <c r="AA20" s="61">
        <f t="shared" si="8"/>
        <v>0</v>
      </c>
      <c r="AB20" s="61">
        <f t="shared" si="9"/>
        <v>0</v>
      </c>
      <c r="AC20" s="62">
        <f t="shared" si="10"/>
        <v>0</v>
      </c>
      <c r="AD20" s="60">
        <f t="shared" si="11"/>
        <v>0</v>
      </c>
      <c r="AE20" s="61">
        <f t="shared" si="12"/>
        <v>0</v>
      </c>
      <c r="AF20" s="61">
        <f t="shared" si="13"/>
        <v>0</v>
      </c>
      <c r="AG20" s="62">
        <f t="shared" si="14"/>
        <v>0</v>
      </c>
      <c r="AH20" s="60">
        <f t="shared" si="15"/>
        <v>0</v>
      </c>
      <c r="AI20" s="61">
        <f t="shared" si="16"/>
        <v>0</v>
      </c>
      <c r="AJ20" s="61">
        <f t="shared" si="17"/>
        <v>0</v>
      </c>
      <c r="AK20" s="62">
        <f t="shared" si="18"/>
        <v>0</v>
      </c>
      <c r="AL20" s="60">
        <f t="shared" si="19"/>
        <v>0</v>
      </c>
      <c r="AM20" s="61">
        <f t="shared" si="20"/>
        <v>0</v>
      </c>
      <c r="AN20" s="61">
        <f t="shared" si="21"/>
        <v>0</v>
      </c>
      <c r="AO20" s="62">
        <f t="shared" si="22"/>
        <v>0</v>
      </c>
      <c r="AP20" s="60">
        <f t="shared" si="23"/>
        <v>0</v>
      </c>
      <c r="AQ20" s="61">
        <f t="shared" si="24"/>
        <v>0</v>
      </c>
      <c r="AR20" s="61">
        <f t="shared" si="25"/>
        <v>0</v>
      </c>
      <c r="AS20" s="62">
        <f t="shared" si="26"/>
        <v>0</v>
      </c>
      <c r="AT20" s="60">
        <f t="shared" si="27"/>
        <v>7</v>
      </c>
      <c r="AU20" s="61">
        <f t="shared" si="28"/>
        <v>0</v>
      </c>
      <c r="AV20" s="61">
        <f t="shared" si="29"/>
        <v>0</v>
      </c>
      <c r="AW20" s="62">
        <f t="shared" si="30"/>
        <v>7</v>
      </c>
      <c r="AX20" s="60">
        <f t="shared" si="31"/>
        <v>0</v>
      </c>
      <c r="AY20" s="61">
        <f t="shared" si="32"/>
        <v>0</v>
      </c>
      <c r="AZ20" s="61">
        <f t="shared" si="33"/>
        <v>0</v>
      </c>
      <c r="BA20" s="62">
        <f t="shared" si="34"/>
        <v>0</v>
      </c>
      <c r="BB20" s="256">
        <f t="shared" si="35"/>
        <v>0</v>
      </c>
      <c r="BC20" s="257">
        <f t="shared" si="36"/>
        <v>0</v>
      </c>
      <c r="BD20" s="257">
        <f t="shared" si="37"/>
        <v>0</v>
      </c>
      <c r="BE20" s="258">
        <f t="shared" si="38"/>
        <v>0</v>
      </c>
      <c r="BF20" s="441">
        <f t="shared" si="40"/>
        <v>0</v>
      </c>
      <c r="BG20" s="442">
        <f t="shared" si="41"/>
        <v>0</v>
      </c>
      <c r="BH20" s="442">
        <f t="shared" si="42"/>
        <v>0</v>
      </c>
      <c r="BI20" s="443">
        <f t="shared" si="43"/>
        <v>0</v>
      </c>
      <c r="BJ20" s="441">
        <f t="shared" si="44"/>
        <v>0</v>
      </c>
      <c r="BK20" s="442">
        <f t="shared" si="45"/>
        <v>0</v>
      </c>
      <c r="BL20" s="442">
        <f t="shared" si="46"/>
        <v>0</v>
      </c>
      <c r="BM20" s="443">
        <f t="shared" si="47"/>
        <v>0</v>
      </c>
      <c r="BN20" s="441">
        <f t="shared" si="48"/>
        <v>0</v>
      </c>
      <c r="BO20" s="442">
        <f t="shared" si="49"/>
        <v>0</v>
      </c>
      <c r="BP20" s="442">
        <f t="shared" si="50"/>
        <v>0</v>
      </c>
      <c r="BQ20" s="443">
        <f t="shared" si="51"/>
        <v>0</v>
      </c>
      <c r="BR20" s="441">
        <f t="shared" si="52"/>
        <v>0</v>
      </c>
      <c r="BS20" s="442">
        <f t="shared" si="53"/>
        <v>0</v>
      </c>
      <c r="BT20" s="442">
        <f t="shared" si="54"/>
        <v>0</v>
      </c>
      <c r="BU20" s="443">
        <f t="shared" si="55"/>
        <v>0</v>
      </c>
    </row>
    <row r="21" spans="1:73" s="130" customFormat="1" ht="15" customHeight="1">
      <c r="A21" s="424">
        <f aca="true" t="shared" si="56" ref="A21:A26">A20+1</f>
        <v>5</v>
      </c>
      <c r="B21" s="497" t="s">
        <v>16</v>
      </c>
      <c r="C21" s="496" t="s">
        <v>223</v>
      </c>
      <c r="D21" s="496" t="s">
        <v>223</v>
      </c>
      <c r="E21" s="9" t="s">
        <v>142</v>
      </c>
      <c r="F21" s="428">
        <f aca="true" t="shared" si="57" ref="F21:F26">IF(E21="JA",1,0)</f>
        <v>1</v>
      </c>
      <c r="G21" s="456">
        <f t="shared" si="39"/>
        <v>1</v>
      </c>
      <c r="H21" s="927">
        <f aca="true" t="shared" si="58" ref="H21:H26">IF(G21=1,$G$9,IF(G21=2,$H$9,IF(G21=3,$I$9,0)))</f>
        <v>52</v>
      </c>
      <c r="I21" s="928"/>
      <c r="J21" s="429">
        <v>304</v>
      </c>
      <c r="K21" s="430" t="str">
        <f>IF(J21&lt;&gt;"",VLOOKUP(J21,'Eingabe 2 - Los 3'!P$4:R$21,2),"keine Zuweisung")</f>
        <v>Bibo - Bibliotheksräume, Hist. Archiv</v>
      </c>
      <c r="L21" s="428"/>
      <c r="M21" s="431"/>
      <c r="N21" s="432">
        <v>34</v>
      </c>
      <c r="O21" s="429">
        <v>46</v>
      </c>
      <c r="P21" s="429" t="s">
        <v>248</v>
      </c>
      <c r="Q21" s="433">
        <v>0</v>
      </c>
      <c r="R21" s="434">
        <v>0</v>
      </c>
      <c r="S21" s="435">
        <v>0</v>
      </c>
      <c r="T21" s="165"/>
      <c r="U21" s="274"/>
      <c r="V21" s="60">
        <f t="shared" si="3"/>
        <v>0</v>
      </c>
      <c r="W21" s="61">
        <f t="shared" si="4"/>
        <v>0</v>
      </c>
      <c r="X21" s="61">
        <f t="shared" si="5"/>
        <v>0</v>
      </c>
      <c r="Y21" s="62">
        <f t="shared" si="6"/>
        <v>0</v>
      </c>
      <c r="Z21" s="60">
        <f t="shared" si="7"/>
        <v>0</v>
      </c>
      <c r="AA21" s="61">
        <f t="shared" si="8"/>
        <v>0</v>
      </c>
      <c r="AB21" s="61">
        <f t="shared" si="9"/>
        <v>0</v>
      </c>
      <c r="AC21" s="62">
        <f t="shared" si="10"/>
        <v>0</v>
      </c>
      <c r="AD21" s="60">
        <f t="shared" si="11"/>
        <v>0</v>
      </c>
      <c r="AE21" s="61">
        <f t="shared" si="12"/>
        <v>0</v>
      </c>
      <c r="AF21" s="61">
        <f t="shared" si="13"/>
        <v>0</v>
      </c>
      <c r="AG21" s="62">
        <f t="shared" si="14"/>
        <v>0</v>
      </c>
      <c r="AH21" s="60">
        <f t="shared" si="15"/>
        <v>34</v>
      </c>
      <c r="AI21" s="61">
        <f t="shared" si="16"/>
        <v>0</v>
      </c>
      <c r="AJ21" s="61">
        <f t="shared" si="17"/>
        <v>0</v>
      </c>
      <c r="AK21" s="62">
        <f t="shared" si="18"/>
        <v>34</v>
      </c>
      <c r="AL21" s="60">
        <f t="shared" si="19"/>
        <v>0</v>
      </c>
      <c r="AM21" s="61">
        <f t="shared" si="20"/>
        <v>0</v>
      </c>
      <c r="AN21" s="61">
        <f t="shared" si="21"/>
        <v>0</v>
      </c>
      <c r="AO21" s="62">
        <f t="shared" si="22"/>
        <v>0</v>
      </c>
      <c r="AP21" s="60">
        <f t="shared" si="23"/>
        <v>0</v>
      </c>
      <c r="AQ21" s="61">
        <f t="shared" si="24"/>
        <v>0</v>
      </c>
      <c r="AR21" s="61">
        <f t="shared" si="25"/>
        <v>0</v>
      </c>
      <c r="AS21" s="62">
        <f t="shared" si="26"/>
        <v>0</v>
      </c>
      <c r="AT21" s="60">
        <f t="shared" si="27"/>
        <v>0</v>
      </c>
      <c r="AU21" s="61">
        <f t="shared" si="28"/>
        <v>0</v>
      </c>
      <c r="AV21" s="61">
        <f t="shared" si="29"/>
        <v>0</v>
      </c>
      <c r="AW21" s="62">
        <f t="shared" si="30"/>
        <v>0</v>
      </c>
      <c r="AX21" s="60">
        <f t="shared" si="31"/>
        <v>0</v>
      </c>
      <c r="AY21" s="61">
        <f t="shared" si="32"/>
        <v>0</v>
      </c>
      <c r="AZ21" s="61">
        <f t="shared" si="33"/>
        <v>0</v>
      </c>
      <c r="BA21" s="62">
        <f t="shared" si="34"/>
        <v>0</v>
      </c>
      <c r="BB21" s="256">
        <f t="shared" si="35"/>
        <v>0</v>
      </c>
      <c r="BC21" s="257">
        <f t="shared" si="36"/>
        <v>0</v>
      </c>
      <c r="BD21" s="257">
        <f t="shared" si="37"/>
        <v>0</v>
      </c>
      <c r="BE21" s="258">
        <f t="shared" si="38"/>
        <v>0</v>
      </c>
      <c r="BF21" s="441">
        <f t="shared" si="40"/>
        <v>0</v>
      </c>
      <c r="BG21" s="442">
        <f t="shared" si="41"/>
        <v>0</v>
      </c>
      <c r="BH21" s="442">
        <f t="shared" si="42"/>
        <v>0</v>
      </c>
      <c r="BI21" s="443">
        <f t="shared" si="43"/>
        <v>0</v>
      </c>
      <c r="BJ21" s="441">
        <f t="shared" si="44"/>
        <v>0</v>
      </c>
      <c r="BK21" s="442">
        <f t="shared" si="45"/>
        <v>0</v>
      </c>
      <c r="BL21" s="442">
        <f t="shared" si="46"/>
        <v>0</v>
      </c>
      <c r="BM21" s="443">
        <f t="shared" si="47"/>
        <v>0</v>
      </c>
      <c r="BN21" s="441">
        <f t="shared" si="48"/>
        <v>0</v>
      </c>
      <c r="BO21" s="442">
        <f t="shared" si="49"/>
        <v>0</v>
      </c>
      <c r="BP21" s="442">
        <f t="shared" si="50"/>
        <v>0</v>
      </c>
      <c r="BQ21" s="443">
        <f t="shared" si="51"/>
        <v>0</v>
      </c>
      <c r="BR21" s="441">
        <f t="shared" si="52"/>
        <v>0</v>
      </c>
      <c r="BS21" s="442">
        <f t="shared" si="53"/>
        <v>0</v>
      </c>
      <c r="BT21" s="442">
        <f t="shared" si="54"/>
        <v>0</v>
      </c>
      <c r="BU21" s="443">
        <f t="shared" si="55"/>
        <v>0</v>
      </c>
    </row>
    <row r="22" spans="1:73" s="130" customFormat="1" ht="15">
      <c r="A22" s="424">
        <f t="shared" si="56"/>
        <v>6</v>
      </c>
      <c r="B22" s="497" t="s">
        <v>17</v>
      </c>
      <c r="C22" s="499" t="s">
        <v>224</v>
      </c>
      <c r="D22" s="499" t="s">
        <v>224</v>
      </c>
      <c r="E22" s="9" t="s">
        <v>142</v>
      </c>
      <c r="F22" s="428">
        <f t="shared" si="57"/>
        <v>1</v>
      </c>
      <c r="G22" s="456">
        <f t="shared" si="39"/>
        <v>1</v>
      </c>
      <c r="H22" s="927">
        <f t="shared" si="58"/>
        <v>52</v>
      </c>
      <c r="I22" s="928"/>
      <c r="J22" s="429">
        <v>304</v>
      </c>
      <c r="K22" s="430" t="str">
        <f>IF(J22&lt;&gt;"",VLOOKUP(J22,'Eingabe 2 - Los 3'!P$4:R$21,2),"keine Zuweisung")</f>
        <v>Bibo - Bibliotheksräume, Hist. Archiv</v>
      </c>
      <c r="L22" s="428"/>
      <c r="M22" s="431"/>
      <c r="N22" s="432">
        <v>129</v>
      </c>
      <c r="O22" s="429">
        <v>47</v>
      </c>
      <c r="P22" s="429" t="s">
        <v>248</v>
      </c>
      <c r="Q22" s="433">
        <v>0</v>
      </c>
      <c r="R22" s="434">
        <v>0</v>
      </c>
      <c r="S22" s="435">
        <v>0</v>
      </c>
      <c r="T22" s="165"/>
      <c r="U22" s="274"/>
      <c r="V22" s="60">
        <f t="shared" si="3"/>
        <v>0</v>
      </c>
      <c r="W22" s="61">
        <f t="shared" si="4"/>
        <v>0</v>
      </c>
      <c r="X22" s="61">
        <f t="shared" si="5"/>
        <v>0</v>
      </c>
      <c r="Y22" s="62">
        <f t="shared" si="6"/>
        <v>0</v>
      </c>
      <c r="Z22" s="60">
        <f t="shared" si="7"/>
        <v>0</v>
      </c>
      <c r="AA22" s="61">
        <f t="shared" si="8"/>
        <v>0</v>
      </c>
      <c r="AB22" s="61">
        <f t="shared" si="9"/>
        <v>0</v>
      </c>
      <c r="AC22" s="62">
        <f t="shared" si="10"/>
        <v>0</v>
      </c>
      <c r="AD22" s="60">
        <f t="shared" si="11"/>
        <v>0</v>
      </c>
      <c r="AE22" s="61">
        <f t="shared" si="12"/>
        <v>0</v>
      </c>
      <c r="AF22" s="61">
        <f t="shared" si="13"/>
        <v>0</v>
      </c>
      <c r="AG22" s="62">
        <f t="shared" si="14"/>
        <v>0</v>
      </c>
      <c r="AH22" s="60">
        <f t="shared" si="15"/>
        <v>129</v>
      </c>
      <c r="AI22" s="61">
        <f t="shared" si="16"/>
        <v>0</v>
      </c>
      <c r="AJ22" s="61">
        <f t="shared" si="17"/>
        <v>0</v>
      </c>
      <c r="AK22" s="62">
        <f t="shared" si="18"/>
        <v>129</v>
      </c>
      <c r="AL22" s="60">
        <f t="shared" si="19"/>
        <v>0</v>
      </c>
      <c r="AM22" s="61">
        <f t="shared" si="20"/>
        <v>0</v>
      </c>
      <c r="AN22" s="61">
        <f t="shared" si="21"/>
        <v>0</v>
      </c>
      <c r="AO22" s="62">
        <f t="shared" si="22"/>
        <v>0</v>
      </c>
      <c r="AP22" s="60">
        <f t="shared" si="23"/>
        <v>0</v>
      </c>
      <c r="AQ22" s="61">
        <f t="shared" si="24"/>
        <v>0</v>
      </c>
      <c r="AR22" s="61">
        <f t="shared" si="25"/>
        <v>0</v>
      </c>
      <c r="AS22" s="62">
        <f t="shared" si="26"/>
        <v>0</v>
      </c>
      <c r="AT22" s="60">
        <f t="shared" si="27"/>
        <v>0</v>
      </c>
      <c r="AU22" s="61">
        <f t="shared" si="28"/>
        <v>0</v>
      </c>
      <c r="AV22" s="61">
        <f t="shared" si="29"/>
        <v>0</v>
      </c>
      <c r="AW22" s="62">
        <f t="shared" si="30"/>
        <v>0</v>
      </c>
      <c r="AX22" s="60">
        <f t="shared" si="31"/>
        <v>0</v>
      </c>
      <c r="AY22" s="61">
        <f t="shared" si="32"/>
        <v>0</v>
      </c>
      <c r="AZ22" s="61">
        <f t="shared" si="33"/>
        <v>0</v>
      </c>
      <c r="BA22" s="62">
        <f t="shared" si="34"/>
        <v>0</v>
      </c>
      <c r="BB22" s="256">
        <f t="shared" si="35"/>
        <v>0</v>
      </c>
      <c r="BC22" s="257">
        <f t="shared" si="36"/>
        <v>0</v>
      </c>
      <c r="BD22" s="257">
        <f t="shared" si="37"/>
        <v>0</v>
      </c>
      <c r="BE22" s="258">
        <f t="shared" si="38"/>
        <v>0</v>
      </c>
      <c r="BF22" s="441">
        <f t="shared" si="40"/>
        <v>0</v>
      </c>
      <c r="BG22" s="442">
        <f t="shared" si="41"/>
        <v>0</v>
      </c>
      <c r="BH22" s="442">
        <f t="shared" si="42"/>
        <v>0</v>
      </c>
      <c r="BI22" s="443">
        <f t="shared" si="43"/>
        <v>0</v>
      </c>
      <c r="BJ22" s="441">
        <f t="shared" si="44"/>
        <v>0</v>
      </c>
      <c r="BK22" s="442">
        <f t="shared" si="45"/>
        <v>0</v>
      </c>
      <c r="BL22" s="442">
        <f t="shared" si="46"/>
        <v>0</v>
      </c>
      <c r="BM22" s="443">
        <f t="shared" si="47"/>
        <v>0</v>
      </c>
      <c r="BN22" s="441">
        <f t="shared" si="48"/>
        <v>0</v>
      </c>
      <c r="BO22" s="442">
        <f t="shared" si="49"/>
        <v>0</v>
      </c>
      <c r="BP22" s="442">
        <f t="shared" si="50"/>
        <v>0</v>
      </c>
      <c r="BQ22" s="443">
        <f t="shared" si="51"/>
        <v>0</v>
      </c>
      <c r="BR22" s="441">
        <f t="shared" si="52"/>
        <v>0</v>
      </c>
      <c r="BS22" s="442">
        <f t="shared" si="53"/>
        <v>0</v>
      </c>
      <c r="BT22" s="442">
        <f t="shared" si="54"/>
        <v>0</v>
      </c>
      <c r="BU22" s="443">
        <f t="shared" si="55"/>
        <v>0</v>
      </c>
    </row>
    <row r="23" spans="1:73" s="130" customFormat="1" ht="15">
      <c r="A23" s="424">
        <f t="shared" si="56"/>
        <v>7</v>
      </c>
      <c r="B23" s="497" t="s">
        <v>18</v>
      </c>
      <c r="C23" s="496" t="s">
        <v>225</v>
      </c>
      <c r="D23" s="496" t="s">
        <v>225</v>
      </c>
      <c r="E23" s="9" t="s">
        <v>142</v>
      </c>
      <c r="F23" s="428">
        <f t="shared" si="57"/>
        <v>1</v>
      </c>
      <c r="G23" s="456">
        <f t="shared" si="39"/>
        <v>1</v>
      </c>
      <c r="H23" s="927">
        <f t="shared" si="58"/>
        <v>52</v>
      </c>
      <c r="I23" s="928"/>
      <c r="J23" s="429">
        <v>304</v>
      </c>
      <c r="K23" s="430" t="str">
        <f>IF(J23&lt;&gt;"",VLOOKUP(J23,'Eingabe 2 - Los 3'!P$4:R$21,2),"keine Zuweisung")</f>
        <v>Bibo - Bibliotheksräume, Hist. Archiv</v>
      </c>
      <c r="L23" s="428"/>
      <c r="M23" s="431"/>
      <c r="N23" s="432">
        <v>54</v>
      </c>
      <c r="O23" s="429">
        <v>48</v>
      </c>
      <c r="P23" s="429" t="s">
        <v>248</v>
      </c>
      <c r="Q23" s="433">
        <v>0</v>
      </c>
      <c r="R23" s="434">
        <v>0</v>
      </c>
      <c r="S23" s="435">
        <v>0</v>
      </c>
      <c r="T23" s="165"/>
      <c r="U23" s="274"/>
      <c r="V23" s="60">
        <f t="shared" si="3"/>
        <v>0</v>
      </c>
      <c r="W23" s="61">
        <f t="shared" si="4"/>
        <v>0</v>
      </c>
      <c r="X23" s="61">
        <f t="shared" si="5"/>
        <v>0</v>
      </c>
      <c r="Y23" s="62">
        <f t="shared" si="6"/>
        <v>0</v>
      </c>
      <c r="Z23" s="60">
        <f t="shared" si="7"/>
        <v>0</v>
      </c>
      <c r="AA23" s="61">
        <f t="shared" si="8"/>
        <v>0</v>
      </c>
      <c r="AB23" s="61">
        <f t="shared" si="9"/>
        <v>0</v>
      </c>
      <c r="AC23" s="62">
        <f t="shared" si="10"/>
        <v>0</v>
      </c>
      <c r="AD23" s="60">
        <f t="shared" si="11"/>
        <v>0</v>
      </c>
      <c r="AE23" s="61">
        <f t="shared" si="12"/>
        <v>0</v>
      </c>
      <c r="AF23" s="61">
        <f t="shared" si="13"/>
        <v>0</v>
      </c>
      <c r="AG23" s="62">
        <f t="shared" si="14"/>
        <v>0</v>
      </c>
      <c r="AH23" s="60">
        <f t="shared" si="15"/>
        <v>54</v>
      </c>
      <c r="AI23" s="61">
        <f t="shared" si="16"/>
        <v>0</v>
      </c>
      <c r="AJ23" s="61">
        <f t="shared" si="17"/>
        <v>0</v>
      </c>
      <c r="AK23" s="62">
        <f t="shared" si="18"/>
        <v>54</v>
      </c>
      <c r="AL23" s="60">
        <f t="shared" si="19"/>
        <v>0</v>
      </c>
      <c r="AM23" s="61">
        <f t="shared" si="20"/>
        <v>0</v>
      </c>
      <c r="AN23" s="61">
        <f t="shared" si="21"/>
        <v>0</v>
      </c>
      <c r="AO23" s="62">
        <f t="shared" si="22"/>
        <v>0</v>
      </c>
      <c r="AP23" s="60">
        <f t="shared" si="23"/>
        <v>0</v>
      </c>
      <c r="AQ23" s="61">
        <f t="shared" si="24"/>
        <v>0</v>
      </c>
      <c r="AR23" s="61">
        <f t="shared" si="25"/>
        <v>0</v>
      </c>
      <c r="AS23" s="62">
        <f t="shared" si="26"/>
        <v>0</v>
      </c>
      <c r="AT23" s="60">
        <f t="shared" si="27"/>
        <v>0</v>
      </c>
      <c r="AU23" s="61">
        <f t="shared" si="28"/>
        <v>0</v>
      </c>
      <c r="AV23" s="61">
        <f t="shared" si="29"/>
        <v>0</v>
      </c>
      <c r="AW23" s="62">
        <f t="shared" si="30"/>
        <v>0</v>
      </c>
      <c r="AX23" s="60">
        <f t="shared" si="31"/>
        <v>0</v>
      </c>
      <c r="AY23" s="61">
        <f t="shared" si="32"/>
        <v>0</v>
      </c>
      <c r="AZ23" s="61">
        <f t="shared" si="33"/>
        <v>0</v>
      </c>
      <c r="BA23" s="62">
        <f t="shared" si="34"/>
        <v>0</v>
      </c>
      <c r="BB23" s="256">
        <f t="shared" si="35"/>
        <v>0</v>
      </c>
      <c r="BC23" s="257">
        <f t="shared" si="36"/>
        <v>0</v>
      </c>
      <c r="BD23" s="257">
        <f t="shared" si="37"/>
        <v>0</v>
      </c>
      <c r="BE23" s="258">
        <f t="shared" si="38"/>
        <v>0</v>
      </c>
      <c r="BF23" s="441">
        <f t="shared" si="40"/>
        <v>0</v>
      </c>
      <c r="BG23" s="442">
        <f t="shared" si="41"/>
        <v>0</v>
      </c>
      <c r="BH23" s="442">
        <f t="shared" si="42"/>
        <v>0</v>
      </c>
      <c r="BI23" s="443">
        <f t="shared" si="43"/>
        <v>0</v>
      </c>
      <c r="BJ23" s="441">
        <f t="shared" si="44"/>
        <v>0</v>
      </c>
      <c r="BK23" s="442">
        <f t="shared" si="45"/>
        <v>0</v>
      </c>
      <c r="BL23" s="442">
        <f t="shared" si="46"/>
        <v>0</v>
      </c>
      <c r="BM23" s="443">
        <f t="shared" si="47"/>
        <v>0</v>
      </c>
      <c r="BN23" s="441">
        <f t="shared" si="48"/>
        <v>0</v>
      </c>
      <c r="BO23" s="442">
        <f t="shared" si="49"/>
        <v>0</v>
      </c>
      <c r="BP23" s="442">
        <f t="shared" si="50"/>
        <v>0</v>
      </c>
      <c r="BQ23" s="443">
        <f t="shared" si="51"/>
        <v>0</v>
      </c>
      <c r="BR23" s="441">
        <f t="shared" si="52"/>
        <v>0</v>
      </c>
      <c r="BS23" s="442">
        <f t="shared" si="53"/>
        <v>0</v>
      </c>
      <c r="BT23" s="442">
        <f t="shared" si="54"/>
        <v>0</v>
      </c>
      <c r="BU23" s="443">
        <f t="shared" si="55"/>
        <v>0</v>
      </c>
    </row>
    <row r="24" spans="1:73" s="130" customFormat="1" ht="15" customHeight="1">
      <c r="A24" s="424">
        <f t="shared" si="56"/>
        <v>8</v>
      </c>
      <c r="B24" s="497" t="s">
        <v>19</v>
      </c>
      <c r="C24" s="496" t="s">
        <v>11</v>
      </c>
      <c r="D24" s="496" t="s">
        <v>11</v>
      </c>
      <c r="E24" s="9" t="s">
        <v>142</v>
      </c>
      <c r="F24" s="428">
        <f t="shared" si="57"/>
        <v>1</v>
      </c>
      <c r="G24" s="456">
        <f t="shared" si="39"/>
        <v>1</v>
      </c>
      <c r="H24" s="927">
        <f t="shared" si="58"/>
        <v>52</v>
      </c>
      <c r="I24" s="928"/>
      <c r="J24" s="429">
        <v>307</v>
      </c>
      <c r="K24" s="430" t="str">
        <f>IF(J24&lt;&gt;"",VLOOKUP(J24,'Eingabe 2 - Los 3'!P$4:R$21,2),"keine Zuweisung")</f>
        <v>Bibo - Eing.-bereich, Flure, Verbuch.</v>
      </c>
      <c r="L24" s="428"/>
      <c r="M24" s="431"/>
      <c r="N24" s="432">
        <v>27</v>
      </c>
      <c r="O24" s="429">
        <v>49</v>
      </c>
      <c r="P24" s="429" t="s">
        <v>248</v>
      </c>
      <c r="Q24" s="433">
        <v>0</v>
      </c>
      <c r="R24" s="434">
        <v>0</v>
      </c>
      <c r="S24" s="435">
        <v>0</v>
      </c>
      <c r="T24" s="165"/>
      <c r="U24" s="274"/>
      <c r="V24" s="60">
        <f t="shared" si="3"/>
        <v>0</v>
      </c>
      <c r="W24" s="61">
        <f t="shared" si="4"/>
        <v>0</v>
      </c>
      <c r="X24" s="61">
        <f t="shared" si="5"/>
        <v>0</v>
      </c>
      <c r="Y24" s="62">
        <f t="shared" si="6"/>
        <v>0</v>
      </c>
      <c r="Z24" s="60">
        <f t="shared" si="7"/>
        <v>0</v>
      </c>
      <c r="AA24" s="61">
        <f t="shared" si="8"/>
        <v>0</v>
      </c>
      <c r="AB24" s="61">
        <f t="shared" si="9"/>
        <v>0</v>
      </c>
      <c r="AC24" s="62">
        <f t="shared" si="10"/>
        <v>0</v>
      </c>
      <c r="AD24" s="60">
        <f t="shared" si="11"/>
        <v>0</v>
      </c>
      <c r="AE24" s="61">
        <f t="shared" si="12"/>
        <v>0</v>
      </c>
      <c r="AF24" s="61">
        <f t="shared" si="13"/>
        <v>0</v>
      </c>
      <c r="AG24" s="62">
        <f t="shared" si="14"/>
        <v>0</v>
      </c>
      <c r="AH24" s="60">
        <f t="shared" si="15"/>
        <v>0</v>
      </c>
      <c r="AI24" s="61">
        <f t="shared" si="16"/>
        <v>0</v>
      </c>
      <c r="AJ24" s="61">
        <f t="shared" si="17"/>
        <v>0</v>
      </c>
      <c r="AK24" s="62">
        <f t="shared" si="18"/>
        <v>0</v>
      </c>
      <c r="AL24" s="60">
        <f t="shared" si="19"/>
        <v>0</v>
      </c>
      <c r="AM24" s="61">
        <f t="shared" si="20"/>
        <v>0</v>
      </c>
      <c r="AN24" s="61">
        <f t="shared" si="21"/>
        <v>0</v>
      </c>
      <c r="AO24" s="62">
        <f t="shared" si="22"/>
        <v>0</v>
      </c>
      <c r="AP24" s="60">
        <f t="shared" si="23"/>
        <v>0</v>
      </c>
      <c r="AQ24" s="61">
        <f t="shared" si="24"/>
        <v>0</v>
      </c>
      <c r="AR24" s="61">
        <f t="shared" si="25"/>
        <v>0</v>
      </c>
      <c r="AS24" s="62">
        <f t="shared" si="26"/>
        <v>0</v>
      </c>
      <c r="AT24" s="60">
        <f t="shared" si="27"/>
        <v>27</v>
      </c>
      <c r="AU24" s="61">
        <f t="shared" si="28"/>
        <v>0</v>
      </c>
      <c r="AV24" s="61">
        <f t="shared" si="29"/>
        <v>0</v>
      </c>
      <c r="AW24" s="62">
        <f t="shared" si="30"/>
        <v>27</v>
      </c>
      <c r="AX24" s="60">
        <f t="shared" si="31"/>
        <v>0</v>
      </c>
      <c r="AY24" s="61">
        <f t="shared" si="32"/>
        <v>0</v>
      </c>
      <c r="AZ24" s="61">
        <f t="shared" si="33"/>
        <v>0</v>
      </c>
      <c r="BA24" s="62">
        <f t="shared" si="34"/>
        <v>0</v>
      </c>
      <c r="BB24" s="256">
        <f t="shared" si="35"/>
        <v>0</v>
      </c>
      <c r="BC24" s="257">
        <f t="shared" si="36"/>
        <v>0</v>
      </c>
      <c r="BD24" s="257">
        <f t="shared" si="37"/>
        <v>0</v>
      </c>
      <c r="BE24" s="258">
        <f t="shared" si="38"/>
        <v>0</v>
      </c>
      <c r="BF24" s="441">
        <f t="shared" si="40"/>
        <v>0</v>
      </c>
      <c r="BG24" s="442">
        <f t="shared" si="41"/>
        <v>0</v>
      </c>
      <c r="BH24" s="442">
        <f t="shared" si="42"/>
        <v>0</v>
      </c>
      <c r="BI24" s="443">
        <f t="shared" si="43"/>
        <v>0</v>
      </c>
      <c r="BJ24" s="441">
        <f t="shared" si="44"/>
        <v>0</v>
      </c>
      <c r="BK24" s="442">
        <f t="shared" si="45"/>
        <v>0</v>
      </c>
      <c r="BL24" s="442">
        <f t="shared" si="46"/>
        <v>0</v>
      </c>
      <c r="BM24" s="443">
        <f t="shared" si="47"/>
        <v>0</v>
      </c>
      <c r="BN24" s="441">
        <f t="shared" si="48"/>
        <v>0</v>
      </c>
      <c r="BO24" s="442">
        <f t="shared" si="49"/>
        <v>0</v>
      </c>
      <c r="BP24" s="442">
        <f t="shared" si="50"/>
        <v>0</v>
      </c>
      <c r="BQ24" s="443">
        <f t="shared" si="51"/>
        <v>0</v>
      </c>
      <c r="BR24" s="441">
        <f t="shared" si="52"/>
        <v>0</v>
      </c>
      <c r="BS24" s="442">
        <f t="shared" si="53"/>
        <v>0</v>
      </c>
      <c r="BT24" s="442">
        <f t="shared" si="54"/>
        <v>0</v>
      </c>
      <c r="BU24" s="443">
        <f t="shared" si="55"/>
        <v>0</v>
      </c>
    </row>
    <row r="25" spans="1:73" s="130" customFormat="1" ht="15">
      <c r="A25" s="424">
        <f t="shared" si="56"/>
        <v>9</v>
      </c>
      <c r="B25" s="497"/>
      <c r="C25" s="501" t="s">
        <v>226</v>
      </c>
      <c r="D25" s="501" t="s">
        <v>226</v>
      </c>
      <c r="E25" s="9" t="s">
        <v>142</v>
      </c>
      <c r="F25" s="428">
        <f t="shared" si="57"/>
        <v>1</v>
      </c>
      <c r="G25" s="456">
        <f t="shared" si="39"/>
        <v>1</v>
      </c>
      <c r="H25" s="927">
        <f t="shared" si="58"/>
        <v>52</v>
      </c>
      <c r="I25" s="928"/>
      <c r="J25" s="429">
        <v>303</v>
      </c>
      <c r="K25" s="430" t="str">
        <f>IF(J25&lt;&gt;"",VLOOKUP(J25,'Eingabe 2 - Los 3'!P$4:R$21,2),"keine Zuweisung")</f>
        <v>Bibo - Treppen</v>
      </c>
      <c r="L25" s="428"/>
      <c r="M25" s="431"/>
      <c r="N25" s="432">
        <v>2</v>
      </c>
      <c r="O25" s="429">
        <v>50</v>
      </c>
      <c r="P25" s="429" t="s">
        <v>250</v>
      </c>
      <c r="Q25" s="433">
        <v>0</v>
      </c>
      <c r="R25" s="434">
        <v>0</v>
      </c>
      <c r="S25" s="435">
        <v>0</v>
      </c>
      <c r="T25" s="165"/>
      <c r="U25" s="274"/>
      <c r="V25" s="60">
        <f t="shared" si="3"/>
        <v>0</v>
      </c>
      <c r="W25" s="61">
        <f t="shared" si="4"/>
        <v>0</v>
      </c>
      <c r="X25" s="61">
        <f t="shared" si="5"/>
        <v>0</v>
      </c>
      <c r="Y25" s="62">
        <f t="shared" si="6"/>
        <v>0</v>
      </c>
      <c r="Z25" s="60">
        <f t="shared" si="7"/>
        <v>0</v>
      </c>
      <c r="AA25" s="61">
        <f t="shared" si="8"/>
        <v>0</v>
      </c>
      <c r="AB25" s="61">
        <f t="shared" si="9"/>
        <v>0</v>
      </c>
      <c r="AC25" s="62">
        <f t="shared" si="10"/>
        <v>0</v>
      </c>
      <c r="AD25" s="60">
        <f t="shared" si="11"/>
        <v>2</v>
      </c>
      <c r="AE25" s="61">
        <f t="shared" si="12"/>
        <v>0</v>
      </c>
      <c r="AF25" s="61">
        <f t="shared" si="13"/>
        <v>0</v>
      </c>
      <c r="AG25" s="62">
        <f t="shared" si="14"/>
        <v>2</v>
      </c>
      <c r="AH25" s="60">
        <f t="shared" si="15"/>
        <v>0</v>
      </c>
      <c r="AI25" s="61">
        <f t="shared" si="16"/>
        <v>0</v>
      </c>
      <c r="AJ25" s="61">
        <f t="shared" si="17"/>
        <v>0</v>
      </c>
      <c r="AK25" s="62">
        <f t="shared" si="18"/>
        <v>0</v>
      </c>
      <c r="AL25" s="60">
        <f t="shared" si="19"/>
        <v>0</v>
      </c>
      <c r="AM25" s="61">
        <f t="shared" si="20"/>
        <v>0</v>
      </c>
      <c r="AN25" s="61">
        <f t="shared" si="21"/>
        <v>0</v>
      </c>
      <c r="AO25" s="62">
        <f t="shared" si="22"/>
        <v>0</v>
      </c>
      <c r="AP25" s="60">
        <f t="shared" si="23"/>
        <v>0</v>
      </c>
      <c r="AQ25" s="61">
        <f t="shared" si="24"/>
        <v>0</v>
      </c>
      <c r="AR25" s="61">
        <f t="shared" si="25"/>
        <v>0</v>
      </c>
      <c r="AS25" s="62">
        <f t="shared" si="26"/>
        <v>0</v>
      </c>
      <c r="AT25" s="60">
        <f t="shared" si="27"/>
        <v>0</v>
      </c>
      <c r="AU25" s="61">
        <f t="shared" si="28"/>
        <v>0</v>
      </c>
      <c r="AV25" s="61">
        <f t="shared" si="29"/>
        <v>0</v>
      </c>
      <c r="AW25" s="62">
        <f t="shared" si="30"/>
        <v>0</v>
      </c>
      <c r="AX25" s="60">
        <f t="shared" si="31"/>
        <v>0</v>
      </c>
      <c r="AY25" s="61">
        <f t="shared" si="32"/>
        <v>0</v>
      </c>
      <c r="AZ25" s="61">
        <f t="shared" si="33"/>
        <v>0</v>
      </c>
      <c r="BA25" s="62">
        <f t="shared" si="34"/>
        <v>0</v>
      </c>
      <c r="BB25" s="256">
        <f t="shared" si="35"/>
        <v>0</v>
      </c>
      <c r="BC25" s="257">
        <f t="shared" si="36"/>
        <v>0</v>
      </c>
      <c r="BD25" s="257">
        <f t="shared" si="37"/>
        <v>0</v>
      </c>
      <c r="BE25" s="258">
        <f t="shared" si="38"/>
        <v>0</v>
      </c>
      <c r="BF25" s="441">
        <f t="shared" si="40"/>
        <v>0</v>
      </c>
      <c r="BG25" s="442">
        <f t="shared" si="41"/>
        <v>0</v>
      </c>
      <c r="BH25" s="442">
        <f t="shared" si="42"/>
        <v>0</v>
      </c>
      <c r="BI25" s="443">
        <f t="shared" si="43"/>
        <v>0</v>
      </c>
      <c r="BJ25" s="441">
        <f t="shared" si="44"/>
        <v>0</v>
      </c>
      <c r="BK25" s="442">
        <f t="shared" si="45"/>
        <v>0</v>
      </c>
      <c r="BL25" s="442">
        <f t="shared" si="46"/>
        <v>0</v>
      </c>
      <c r="BM25" s="443">
        <f t="shared" si="47"/>
        <v>0</v>
      </c>
      <c r="BN25" s="441">
        <f t="shared" si="48"/>
        <v>0</v>
      </c>
      <c r="BO25" s="442">
        <f t="shared" si="49"/>
        <v>0</v>
      </c>
      <c r="BP25" s="442">
        <f t="shared" si="50"/>
        <v>0</v>
      </c>
      <c r="BQ25" s="443">
        <f t="shared" si="51"/>
        <v>0</v>
      </c>
      <c r="BR25" s="441">
        <f t="shared" si="52"/>
        <v>0</v>
      </c>
      <c r="BS25" s="442">
        <f t="shared" si="53"/>
        <v>0</v>
      </c>
      <c r="BT25" s="442">
        <f t="shared" si="54"/>
        <v>0</v>
      </c>
      <c r="BU25" s="443">
        <f t="shared" si="55"/>
        <v>0</v>
      </c>
    </row>
    <row r="26" spans="1:73" s="130" customFormat="1" ht="15" customHeight="1">
      <c r="A26" s="424">
        <f t="shared" si="56"/>
        <v>10</v>
      </c>
      <c r="B26" s="497" t="s">
        <v>227</v>
      </c>
      <c r="C26" s="496" t="s">
        <v>228</v>
      </c>
      <c r="D26" s="496" t="s">
        <v>228</v>
      </c>
      <c r="E26" s="9" t="s">
        <v>142</v>
      </c>
      <c r="F26" s="428">
        <f t="shared" si="57"/>
        <v>1</v>
      </c>
      <c r="G26" s="456">
        <f t="shared" si="39"/>
        <v>1</v>
      </c>
      <c r="H26" s="927">
        <f t="shared" si="58"/>
        <v>52</v>
      </c>
      <c r="I26" s="928"/>
      <c r="J26" s="429">
        <v>303</v>
      </c>
      <c r="K26" s="430" t="str">
        <f>IF(J26&lt;&gt;"",VLOOKUP(J26,'Eingabe 2 - Los 3'!P$4:R$21,2),"keine Zuweisung")</f>
        <v>Bibo - Treppen</v>
      </c>
      <c r="L26" s="428"/>
      <c r="M26" s="431"/>
      <c r="N26" s="432">
        <v>34</v>
      </c>
      <c r="O26" s="429">
        <v>51</v>
      </c>
      <c r="P26" s="429" t="s">
        <v>251</v>
      </c>
      <c r="Q26" s="433">
        <v>0</v>
      </c>
      <c r="R26" s="434">
        <v>0</v>
      </c>
      <c r="S26" s="435" t="s">
        <v>252</v>
      </c>
      <c r="T26" s="165"/>
      <c r="U26" s="274"/>
      <c r="V26" s="60">
        <f t="shared" si="3"/>
        <v>0</v>
      </c>
      <c r="W26" s="61">
        <f t="shared" si="4"/>
        <v>0</v>
      </c>
      <c r="X26" s="61">
        <f t="shared" si="5"/>
        <v>0</v>
      </c>
      <c r="Y26" s="62">
        <f t="shared" si="6"/>
        <v>0</v>
      </c>
      <c r="Z26" s="60">
        <f t="shared" si="7"/>
        <v>0</v>
      </c>
      <c r="AA26" s="61">
        <f t="shared" si="8"/>
        <v>0</v>
      </c>
      <c r="AB26" s="61">
        <f t="shared" si="9"/>
        <v>0</v>
      </c>
      <c r="AC26" s="62">
        <f t="shared" si="10"/>
        <v>0</v>
      </c>
      <c r="AD26" s="60">
        <f t="shared" si="11"/>
        <v>34</v>
      </c>
      <c r="AE26" s="61">
        <f t="shared" si="12"/>
        <v>0</v>
      </c>
      <c r="AF26" s="61">
        <f t="shared" si="13"/>
        <v>0</v>
      </c>
      <c r="AG26" s="62">
        <f t="shared" si="14"/>
        <v>34</v>
      </c>
      <c r="AH26" s="60">
        <f t="shared" si="15"/>
        <v>0</v>
      </c>
      <c r="AI26" s="61">
        <f t="shared" si="16"/>
        <v>0</v>
      </c>
      <c r="AJ26" s="61">
        <f t="shared" si="17"/>
        <v>0</v>
      </c>
      <c r="AK26" s="62">
        <f t="shared" si="18"/>
        <v>0</v>
      </c>
      <c r="AL26" s="60">
        <f t="shared" si="19"/>
        <v>0</v>
      </c>
      <c r="AM26" s="61">
        <f t="shared" si="20"/>
        <v>0</v>
      </c>
      <c r="AN26" s="61">
        <f t="shared" si="21"/>
        <v>0</v>
      </c>
      <c r="AO26" s="62">
        <f t="shared" si="22"/>
        <v>0</v>
      </c>
      <c r="AP26" s="60">
        <f t="shared" si="23"/>
        <v>0</v>
      </c>
      <c r="AQ26" s="61">
        <f t="shared" si="24"/>
        <v>0</v>
      </c>
      <c r="AR26" s="61">
        <f t="shared" si="25"/>
        <v>0</v>
      </c>
      <c r="AS26" s="62">
        <f t="shared" si="26"/>
        <v>0</v>
      </c>
      <c r="AT26" s="60">
        <f t="shared" si="27"/>
        <v>0</v>
      </c>
      <c r="AU26" s="61">
        <f t="shared" si="28"/>
        <v>0</v>
      </c>
      <c r="AV26" s="61">
        <f t="shared" si="29"/>
        <v>0</v>
      </c>
      <c r="AW26" s="62">
        <f t="shared" si="30"/>
        <v>0</v>
      </c>
      <c r="AX26" s="60">
        <f t="shared" si="31"/>
        <v>0</v>
      </c>
      <c r="AY26" s="61">
        <f t="shared" si="32"/>
        <v>0</v>
      </c>
      <c r="AZ26" s="61">
        <f t="shared" si="33"/>
        <v>0</v>
      </c>
      <c r="BA26" s="62">
        <f t="shared" si="34"/>
        <v>0</v>
      </c>
      <c r="BB26" s="256">
        <f t="shared" si="35"/>
        <v>0</v>
      </c>
      <c r="BC26" s="257">
        <f t="shared" si="36"/>
        <v>0</v>
      </c>
      <c r="BD26" s="257">
        <f t="shared" si="37"/>
        <v>0</v>
      </c>
      <c r="BE26" s="258">
        <f t="shared" si="38"/>
        <v>0</v>
      </c>
      <c r="BF26" s="441">
        <f t="shared" si="40"/>
        <v>0</v>
      </c>
      <c r="BG26" s="442">
        <f t="shared" si="41"/>
        <v>0</v>
      </c>
      <c r="BH26" s="442">
        <f t="shared" si="42"/>
        <v>0</v>
      </c>
      <c r="BI26" s="443">
        <f t="shared" si="43"/>
        <v>0</v>
      </c>
      <c r="BJ26" s="441">
        <f t="shared" si="44"/>
        <v>0</v>
      </c>
      <c r="BK26" s="442">
        <f t="shared" si="45"/>
        <v>0</v>
      </c>
      <c r="BL26" s="442">
        <f t="shared" si="46"/>
        <v>0</v>
      </c>
      <c r="BM26" s="443">
        <f t="shared" si="47"/>
        <v>0</v>
      </c>
      <c r="BN26" s="441">
        <f t="shared" si="48"/>
        <v>0</v>
      </c>
      <c r="BO26" s="442">
        <f t="shared" si="49"/>
        <v>0</v>
      </c>
      <c r="BP26" s="442">
        <f t="shared" si="50"/>
        <v>0</v>
      </c>
      <c r="BQ26" s="443">
        <f t="shared" si="51"/>
        <v>0</v>
      </c>
      <c r="BR26" s="441">
        <f t="shared" si="52"/>
        <v>0</v>
      </c>
      <c r="BS26" s="442">
        <f t="shared" si="53"/>
        <v>0</v>
      </c>
      <c r="BT26" s="442">
        <f t="shared" si="54"/>
        <v>0</v>
      </c>
      <c r="BU26" s="443">
        <f t="shared" si="55"/>
        <v>0</v>
      </c>
    </row>
    <row r="27" spans="1:73" s="130" customFormat="1" ht="15">
      <c r="A27" s="424">
        <f>A26+1</f>
        <v>11</v>
      </c>
      <c r="B27" s="497" t="s">
        <v>229</v>
      </c>
      <c r="C27" s="496" t="s">
        <v>230</v>
      </c>
      <c r="D27" s="496" t="s">
        <v>230</v>
      </c>
      <c r="E27" s="9" t="s">
        <v>141</v>
      </c>
      <c r="F27" s="428">
        <f>IF(E27="JA",1,0)</f>
        <v>0</v>
      </c>
      <c r="G27" s="456">
        <f t="shared" si="39"/>
        <v>0</v>
      </c>
      <c r="H27" s="927">
        <f>IF(G27=1,$G$9,IF(G27=2,$H$9,IF(G27=3,$I$9,0)))</f>
        <v>0</v>
      </c>
      <c r="I27" s="928"/>
      <c r="J27" s="429"/>
      <c r="K27" s="430" t="str">
        <f>IF(J27&lt;&gt;"",VLOOKUP(J27,'Eingabe 2 - Los 3'!P$4:R$21,2),"keine Zuweisung")</f>
        <v>keine Zuweisung</v>
      </c>
      <c r="L27" s="428"/>
      <c r="M27" s="431"/>
      <c r="N27" s="432">
        <v>7</v>
      </c>
      <c r="O27" s="429">
        <v>52</v>
      </c>
      <c r="P27" s="429" t="s">
        <v>250</v>
      </c>
      <c r="Q27" s="433">
        <v>0</v>
      </c>
      <c r="R27" s="434">
        <v>0</v>
      </c>
      <c r="S27" s="435" t="s">
        <v>253</v>
      </c>
      <c r="T27" s="165"/>
      <c r="U27" s="274"/>
      <c r="V27" s="60">
        <f t="shared" si="3"/>
        <v>0</v>
      </c>
      <c r="W27" s="61">
        <f t="shared" si="4"/>
        <v>0</v>
      </c>
      <c r="X27" s="61">
        <f t="shared" si="5"/>
        <v>0</v>
      </c>
      <c r="Y27" s="62">
        <f t="shared" si="6"/>
        <v>0</v>
      </c>
      <c r="Z27" s="60">
        <f t="shared" si="7"/>
        <v>0</v>
      </c>
      <c r="AA27" s="61">
        <f t="shared" si="8"/>
        <v>0</v>
      </c>
      <c r="AB27" s="61">
        <f t="shared" si="9"/>
        <v>0</v>
      </c>
      <c r="AC27" s="62">
        <f t="shared" si="10"/>
        <v>0</v>
      </c>
      <c r="AD27" s="60">
        <f t="shared" si="11"/>
        <v>0</v>
      </c>
      <c r="AE27" s="61">
        <f t="shared" si="12"/>
        <v>0</v>
      </c>
      <c r="AF27" s="61">
        <f t="shared" si="13"/>
        <v>0</v>
      </c>
      <c r="AG27" s="62">
        <f t="shared" si="14"/>
        <v>0</v>
      </c>
      <c r="AH27" s="60">
        <f t="shared" si="15"/>
        <v>0</v>
      </c>
      <c r="AI27" s="61">
        <f t="shared" si="16"/>
        <v>0</v>
      </c>
      <c r="AJ27" s="61">
        <f t="shared" si="17"/>
        <v>0</v>
      </c>
      <c r="AK27" s="62">
        <f t="shared" si="18"/>
        <v>0</v>
      </c>
      <c r="AL27" s="60">
        <f t="shared" si="19"/>
        <v>0</v>
      </c>
      <c r="AM27" s="61">
        <f t="shared" si="20"/>
        <v>0</v>
      </c>
      <c r="AN27" s="61">
        <f t="shared" si="21"/>
        <v>0</v>
      </c>
      <c r="AO27" s="62">
        <f t="shared" si="22"/>
        <v>0</v>
      </c>
      <c r="AP27" s="60">
        <f t="shared" si="23"/>
        <v>0</v>
      </c>
      <c r="AQ27" s="61">
        <f t="shared" si="24"/>
        <v>0</v>
      </c>
      <c r="AR27" s="61">
        <f t="shared" si="25"/>
        <v>0</v>
      </c>
      <c r="AS27" s="62">
        <f t="shared" si="26"/>
        <v>0</v>
      </c>
      <c r="AT27" s="60">
        <f t="shared" si="27"/>
        <v>0</v>
      </c>
      <c r="AU27" s="61">
        <f t="shared" si="28"/>
        <v>0</v>
      </c>
      <c r="AV27" s="61">
        <f t="shared" si="29"/>
        <v>0</v>
      </c>
      <c r="AW27" s="62">
        <f t="shared" si="30"/>
        <v>0</v>
      </c>
      <c r="AX27" s="60">
        <f t="shared" si="31"/>
        <v>0</v>
      </c>
      <c r="AY27" s="61">
        <f t="shared" si="32"/>
        <v>0</v>
      </c>
      <c r="AZ27" s="61">
        <f t="shared" si="33"/>
        <v>0</v>
      </c>
      <c r="BA27" s="62">
        <f t="shared" si="34"/>
        <v>0</v>
      </c>
      <c r="BB27" s="256">
        <f t="shared" si="35"/>
        <v>0</v>
      </c>
      <c r="BC27" s="257">
        <f t="shared" si="36"/>
        <v>0</v>
      </c>
      <c r="BD27" s="257">
        <f t="shared" si="37"/>
        <v>0</v>
      </c>
      <c r="BE27" s="258">
        <f t="shared" si="38"/>
        <v>0</v>
      </c>
      <c r="BF27" s="441">
        <f t="shared" si="40"/>
        <v>0</v>
      </c>
      <c r="BG27" s="442">
        <f t="shared" si="41"/>
        <v>0</v>
      </c>
      <c r="BH27" s="442">
        <f t="shared" si="42"/>
        <v>0</v>
      </c>
      <c r="BI27" s="443">
        <f t="shared" si="43"/>
        <v>0</v>
      </c>
      <c r="BJ27" s="441">
        <f t="shared" si="44"/>
        <v>0</v>
      </c>
      <c r="BK27" s="442">
        <f t="shared" si="45"/>
        <v>0</v>
      </c>
      <c r="BL27" s="442">
        <f t="shared" si="46"/>
        <v>0</v>
      </c>
      <c r="BM27" s="443">
        <f t="shared" si="47"/>
        <v>0</v>
      </c>
      <c r="BN27" s="441">
        <f t="shared" si="48"/>
        <v>0</v>
      </c>
      <c r="BO27" s="442">
        <f t="shared" si="49"/>
        <v>0</v>
      </c>
      <c r="BP27" s="442">
        <f t="shared" si="50"/>
        <v>0</v>
      </c>
      <c r="BQ27" s="443">
        <f t="shared" si="51"/>
        <v>0</v>
      </c>
      <c r="BR27" s="441">
        <f t="shared" si="52"/>
        <v>0</v>
      </c>
      <c r="BS27" s="442">
        <f t="shared" si="53"/>
        <v>0</v>
      </c>
      <c r="BT27" s="442">
        <f t="shared" si="54"/>
        <v>0</v>
      </c>
      <c r="BU27" s="443">
        <f t="shared" si="55"/>
        <v>0</v>
      </c>
    </row>
    <row r="28" spans="1:73" s="130" customFormat="1" ht="15">
      <c r="A28" s="424">
        <f>A27+1</f>
        <v>12</v>
      </c>
      <c r="B28" s="497" t="s">
        <v>231</v>
      </c>
      <c r="C28" s="496" t="s">
        <v>232</v>
      </c>
      <c r="D28" s="496" t="s">
        <v>232</v>
      </c>
      <c r="E28" s="9" t="s">
        <v>142</v>
      </c>
      <c r="F28" s="428">
        <f>IF(E28="JA",1,0)</f>
        <v>1</v>
      </c>
      <c r="G28" s="456">
        <f t="shared" si="39"/>
        <v>1</v>
      </c>
      <c r="H28" s="927">
        <f>IF(G28=1,$G$9,IF(G28=2,$H$9,IF(G28=3,$I$9,0)))</f>
        <v>52</v>
      </c>
      <c r="I28" s="928"/>
      <c r="J28" s="429">
        <v>307</v>
      </c>
      <c r="K28" s="430" t="str">
        <f>IF(J28&lt;&gt;"",VLOOKUP(J28,'Eingabe 2 - Los 3'!P$4:R$21,2),"keine Zuweisung")</f>
        <v>Bibo - Eing.-bereich, Flure, Verbuch.</v>
      </c>
      <c r="L28" s="428"/>
      <c r="M28" s="431"/>
      <c r="N28" s="432">
        <v>18</v>
      </c>
      <c r="O28" s="429">
        <v>53</v>
      </c>
      <c r="P28" s="429" t="s">
        <v>247</v>
      </c>
      <c r="Q28" s="433">
        <v>0</v>
      </c>
      <c r="R28" s="434">
        <v>0</v>
      </c>
      <c r="S28" s="435" t="s">
        <v>254</v>
      </c>
      <c r="T28" s="165"/>
      <c r="U28" s="274"/>
      <c r="V28" s="60">
        <f t="shared" si="3"/>
        <v>0</v>
      </c>
      <c r="W28" s="61">
        <f t="shared" si="4"/>
        <v>0</v>
      </c>
      <c r="X28" s="61">
        <f t="shared" si="5"/>
        <v>0</v>
      </c>
      <c r="Y28" s="62">
        <f t="shared" si="6"/>
        <v>0</v>
      </c>
      <c r="Z28" s="60">
        <f t="shared" si="7"/>
        <v>0</v>
      </c>
      <c r="AA28" s="61">
        <f t="shared" si="8"/>
        <v>0</v>
      </c>
      <c r="AB28" s="61">
        <f t="shared" si="9"/>
        <v>0</v>
      </c>
      <c r="AC28" s="62">
        <f t="shared" si="10"/>
        <v>0</v>
      </c>
      <c r="AD28" s="60">
        <f t="shared" si="11"/>
        <v>0</v>
      </c>
      <c r="AE28" s="61">
        <f t="shared" si="12"/>
        <v>0</v>
      </c>
      <c r="AF28" s="61">
        <f t="shared" si="13"/>
        <v>0</v>
      </c>
      <c r="AG28" s="62">
        <f t="shared" si="14"/>
        <v>0</v>
      </c>
      <c r="AH28" s="60">
        <f t="shared" si="15"/>
        <v>0</v>
      </c>
      <c r="AI28" s="61">
        <f t="shared" si="16"/>
        <v>0</v>
      </c>
      <c r="AJ28" s="61">
        <f t="shared" si="17"/>
        <v>0</v>
      </c>
      <c r="AK28" s="62">
        <f t="shared" si="18"/>
        <v>0</v>
      </c>
      <c r="AL28" s="60">
        <f t="shared" si="19"/>
        <v>0</v>
      </c>
      <c r="AM28" s="61">
        <f t="shared" si="20"/>
        <v>0</v>
      </c>
      <c r="AN28" s="61">
        <f t="shared" si="21"/>
        <v>0</v>
      </c>
      <c r="AO28" s="62">
        <f t="shared" si="22"/>
        <v>0</v>
      </c>
      <c r="AP28" s="60">
        <f t="shared" si="23"/>
        <v>0</v>
      </c>
      <c r="AQ28" s="61">
        <f t="shared" si="24"/>
        <v>0</v>
      </c>
      <c r="AR28" s="61">
        <f t="shared" si="25"/>
        <v>0</v>
      </c>
      <c r="AS28" s="62">
        <f t="shared" si="26"/>
        <v>0</v>
      </c>
      <c r="AT28" s="60">
        <f t="shared" si="27"/>
        <v>18</v>
      </c>
      <c r="AU28" s="61">
        <f t="shared" si="28"/>
        <v>0</v>
      </c>
      <c r="AV28" s="61">
        <f t="shared" si="29"/>
        <v>0</v>
      </c>
      <c r="AW28" s="62">
        <f t="shared" si="30"/>
        <v>18</v>
      </c>
      <c r="AX28" s="60">
        <f t="shared" si="31"/>
        <v>0</v>
      </c>
      <c r="AY28" s="61">
        <f t="shared" si="32"/>
        <v>0</v>
      </c>
      <c r="AZ28" s="61">
        <f t="shared" si="33"/>
        <v>0</v>
      </c>
      <c r="BA28" s="62">
        <f t="shared" si="34"/>
        <v>0</v>
      </c>
      <c r="BB28" s="256">
        <f t="shared" si="35"/>
        <v>0</v>
      </c>
      <c r="BC28" s="257">
        <f t="shared" si="36"/>
        <v>0</v>
      </c>
      <c r="BD28" s="257">
        <f t="shared" si="37"/>
        <v>0</v>
      </c>
      <c r="BE28" s="258">
        <f t="shared" si="38"/>
        <v>0</v>
      </c>
      <c r="BF28" s="441">
        <f t="shared" si="40"/>
        <v>0</v>
      </c>
      <c r="BG28" s="442">
        <f t="shared" si="41"/>
        <v>0</v>
      </c>
      <c r="BH28" s="442">
        <f t="shared" si="42"/>
        <v>0</v>
      </c>
      <c r="BI28" s="443">
        <f t="shared" si="43"/>
        <v>0</v>
      </c>
      <c r="BJ28" s="441">
        <f t="shared" si="44"/>
        <v>0</v>
      </c>
      <c r="BK28" s="442">
        <f t="shared" si="45"/>
        <v>0</v>
      </c>
      <c r="BL28" s="442">
        <f t="shared" si="46"/>
        <v>0</v>
      </c>
      <c r="BM28" s="443">
        <f t="shared" si="47"/>
        <v>0</v>
      </c>
      <c r="BN28" s="441">
        <f t="shared" si="48"/>
        <v>0</v>
      </c>
      <c r="BO28" s="442">
        <f t="shared" si="49"/>
        <v>0</v>
      </c>
      <c r="BP28" s="442">
        <f t="shared" si="50"/>
        <v>0</v>
      </c>
      <c r="BQ28" s="443">
        <f t="shared" si="51"/>
        <v>0</v>
      </c>
      <c r="BR28" s="441">
        <f t="shared" si="52"/>
        <v>0</v>
      </c>
      <c r="BS28" s="442">
        <f t="shared" si="53"/>
        <v>0</v>
      </c>
      <c r="BT28" s="442">
        <f t="shared" si="54"/>
        <v>0</v>
      </c>
      <c r="BU28" s="443">
        <f t="shared" si="55"/>
        <v>0</v>
      </c>
    </row>
    <row r="29" spans="1:73" s="130" customFormat="1" ht="15">
      <c r="A29" s="424"/>
      <c r="B29" s="425"/>
      <c r="C29" s="426"/>
      <c r="D29" s="427"/>
      <c r="E29" s="9"/>
      <c r="F29" s="428">
        <f>IF(E29="JA",1,0)</f>
        <v>0</v>
      </c>
      <c r="G29" s="456">
        <f t="shared" si="39"/>
        <v>0</v>
      </c>
      <c r="H29" s="927">
        <f>IF(G29=1,$G$9,IF(G29=2,$H$9,IF(G29=3,$I$9,0)))</f>
        <v>0</v>
      </c>
      <c r="I29" s="928"/>
      <c r="J29" s="429"/>
      <c r="K29" s="430" t="str">
        <f>IF(J29&lt;&gt;"",VLOOKUP(J29,'Eingabe 2 - Los 3'!P$4:R$21,2),"keine Zuweisung")</f>
        <v>keine Zuweisung</v>
      </c>
      <c r="L29" s="428"/>
      <c r="M29" s="431"/>
      <c r="N29" s="432">
        <v>0</v>
      </c>
      <c r="O29" s="429">
        <v>54</v>
      </c>
      <c r="P29" s="429">
        <v>0</v>
      </c>
      <c r="Q29" s="433">
        <v>0</v>
      </c>
      <c r="R29" s="434">
        <v>0</v>
      </c>
      <c r="S29" s="435">
        <v>0</v>
      </c>
      <c r="T29" s="165"/>
      <c r="U29" s="274"/>
      <c r="V29" s="60">
        <f t="shared" si="3"/>
        <v>0</v>
      </c>
      <c r="W29" s="61">
        <f t="shared" si="4"/>
        <v>0</v>
      </c>
      <c r="X29" s="61">
        <f t="shared" si="5"/>
        <v>0</v>
      </c>
      <c r="Y29" s="62">
        <f t="shared" si="6"/>
        <v>0</v>
      </c>
      <c r="Z29" s="60">
        <f t="shared" si="7"/>
        <v>0</v>
      </c>
      <c r="AA29" s="61">
        <f t="shared" si="8"/>
        <v>0</v>
      </c>
      <c r="AB29" s="61">
        <f t="shared" si="9"/>
        <v>0</v>
      </c>
      <c r="AC29" s="62">
        <f t="shared" si="10"/>
        <v>0</v>
      </c>
      <c r="AD29" s="60">
        <f t="shared" si="11"/>
        <v>0</v>
      </c>
      <c r="AE29" s="61">
        <f t="shared" si="12"/>
        <v>0</v>
      </c>
      <c r="AF29" s="61">
        <f t="shared" si="13"/>
        <v>0</v>
      </c>
      <c r="AG29" s="62">
        <f t="shared" si="14"/>
        <v>0</v>
      </c>
      <c r="AH29" s="60">
        <f t="shared" si="15"/>
        <v>0</v>
      </c>
      <c r="AI29" s="61">
        <f t="shared" si="16"/>
        <v>0</v>
      </c>
      <c r="AJ29" s="61">
        <f t="shared" si="17"/>
        <v>0</v>
      </c>
      <c r="AK29" s="62">
        <f t="shared" si="18"/>
        <v>0</v>
      </c>
      <c r="AL29" s="60">
        <f t="shared" si="19"/>
        <v>0</v>
      </c>
      <c r="AM29" s="61">
        <f t="shared" si="20"/>
        <v>0</v>
      </c>
      <c r="AN29" s="61">
        <f t="shared" si="21"/>
        <v>0</v>
      </c>
      <c r="AO29" s="62">
        <f t="shared" si="22"/>
        <v>0</v>
      </c>
      <c r="AP29" s="60">
        <f t="shared" si="23"/>
        <v>0</v>
      </c>
      <c r="AQ29" s="61">
        <f t="shared" si="24"/>
        <v>0</v>
      </c>
      <c r="AR29" s="61">
        <f t="shared" si="25"/>
        <v>0</v>
      </c>
      <c r="AS29" s="62">
        <f t="shared" si="26"/>
        <v>0</v>
      </c>
      <c r="AT29" s="60">
        <f t="shared" si="27"/>
        <v>0</v>
      </c>
      <c r="AU29" s="61">
        <f t="shared" si="28"/>
        <v>0</v>
      </c>
      <c r="AV29" s="61">
        <f t="shared" si="29"/>
        <v>0</v>
      </c>
      <c r="AW29" s="62">
        <f t="shared" si="30"/>
        <v>0</v>
      </c>
      <c r="AX29" s="60">
        <f t="shared" si="31"/>
        <v>0</v>
      </c>
      <c r="AY29" s="61">
        <f t="shared" si="32"/>
        <v>0</v>
      </c>
      <c r="AZ29" s="61">
        <f t="shared" si="33"/>
        <v>0</v>
      </c>
      <c r="BA29" s="62">
        <f t="shared" si="34"/>
        <v>0</v>
      </c>
      <c r="BB29" s="256">
        <f t="shared" si="35"/>
        <v>0</v>
      </c>
      <c r="BC29" s="257">
        <f t="shared" si="36"/>
        <v>0</v>
      </c>
      <c r="BD29" s="257">
        <f t="shared" si="37"/>
        <v>0</v>
      </c>
      <c r="BE29" s="258">
        <f t="shared" si="38"/>
        <v>0</v>
      </c>
      <c r="BF29" s="441">
        <f t="shared" si="40"/>
        <v>0</v>
      </c>
      <c r="BG29" s="442">
        <f t="shared" si="41"/>
        <v>0</v>
      </c>
      <c r="BH29" s="442">
        <f t="shared" si="42"/>
        <v>0</v>
      </c>
      <c r="BI29" s="443">
        <f t="shared" si="43"/>
        <v>0</v>
      </c>
      <c r="BJ29" s="441">
        <f t="shared" si="44"/>
        <v>0</v>
      </c>
      <c r="BK29" s="442">
        <f t="shared" si="45"/>
        <v>0</v>
      </c>
      <c r="BL29" s="442">
        <f t="shared" si="46"/>
        <v>0</v>
      </c>
      <c r="BM29" s="443">
        <f t="shared" si="47"/>
        <v>0</v>
      </c>
      <c r="BN29" s="441">
        <f t="shared" si="48"/>
        <v>0</v>
      </c>
      <c r="BO29" s="442">
        <f t="shared" si="49"/>
        <v>0</v>
      </c>
      <c r="BP29" s="442">
        <f t="shared" si="50"/>
        <v>0</v>
      </c>
      <c r="BQ29" s="443">
        <f t="shared" si="51"/>
        <v>0</v>
      </c>
      <c r="BR29" s="441">
        <f t="shared" si="52"/>
        <v>0</v>
      </c>
      <c r="BS29" s="442">
        <f t="shared" si="53"/>
        <v>0</v>
      </c>
      <c r="BT29" s="442">
        <f t="shared" si="54"/>
        <v>0</v>
      </c>
      <c r="BU29" s="443">
        <f t="shared" si="55"/>
        <v>0</v>
      </c>
    </row>
    <row r="30" spans="1:73" s="130" customFormat="1" ht="15.75" thickBot="1">
      <c r="A30" s="266"/>
      <c r="B30" s="166"/>
      <c r="C30" s="99"/>
      <c r="D30" s="167"/>
      <c r="E30" s="168"/>
      <c r="F30" s="168"/>
      <c r="G30" s="459"/>
      <c r="H30" s="931"/>
      <c r="I30" s="932"/>
      <c r="J30" s="168"/>
      <c r="K30" s="169"/>
      <c r="L30" s="168"/>
      <c r="M30" s="170"/>
      <c r="N30" s="171"/>
      <c r="O30" s="168"/>
      <c r="P30" s="7"/>
      <c r="Q30" s="172"/>
      <c r="R30" s="173"/>
      <c r="S30" s="174"/>
      <c r="T30" s="165"/>
      <c r="U30" s="275"/>
      <c r="V30" s="63"/>
      <c r="W30" s="64"/>
      <c r="X30" s="64"/>
      <c r="Y30" s="65"/>
      <c r="Z30" s="66"/>
      <c r="AA30" s="67"/>
      <c r="AB30" s="67"/>
      <c r="AC30" s="68"/>
      <c r="AD30" s="66"/>
      <c r="AE30" s="67"/>
      <c r="AF30" s="67"/>
      <c r="AG30" s="68"/>
      <c r="AH30" s="66"/>
      <c r="AI30" s="67"/>
      <c r="AJ30" s="67"/>
      <c r="AK30" s="68"/>
      <c r="AL30" s="66"/>
      <c r="AM30" s="67"/>
      <c r="AN30" s="67"/>
      <c r="AO30" s="68"/>
      <c r="AP30" s="66"/>
      <c r="AQ30" s="67"/>
      <c r="AR30" s="67"/>
      <c r="AS30" s="68"/>
      <c r="AT30" s="66"/>
      <c r="AU30" s="67"/>
      <c r="AV30" s="67"/>
      <c r="AW30" s="68"/>
      <c r="AX30" s="66"/>
      <c r="AY30" s="67"/>
      <c r="AZ30" s="67"/>
      <c r="BA30" s="68"/>
      <c r="BB30" s="66"/>
      <c r="BC30" s="67"/>
      <c r="BD30" s="67"/>
      <c r="BE30" s="68"/>
      <c r="BF30" s="69"/>
      <c r="BG30" s="70"/>
      <c r="BH30" s="67"/>
      <c r="BI30" s="68"/>
      <c r="BJ30" s="69"/>
      <c r="BK30" s="70"/>
      <c r="BL30" s="67"/>
      <c r="BM30" s="68"/>
      <c r="BN30" s="69"/>
      <c r="BO30" s="70"/>
      <c r="BP30" s="67"/>
      <c r="BQ30" s="68"/>
      <c r="BR30" s="69"/>
      <c r="BS30" s="70"/>
      <c r="BT30" s="67"/>
      <c r="BU30" s="68"/>
    </row>
    <row r="31" spans="1:73" s="130" customFormat="1" ht="15" customHeight="1" thickBot="1">
      <c r="A31" s="266"/>
      <c r="B31" s="76"/>
      <c r="C31" s="6"/>
      <c r="D31" s="6"/>
      <c r="E31" s="4"/>
      <c r="F31" s="4"/>
      <c r="G31" s="79"/>
      <c r="H31" s="79"/>
      <c r="I31" s="175"/>
      <c r="J31" s="4"/>
      <c r="K31" s="176"/>
      <c r="L31" s="4"/>
      <c r="M31" s="177"/>
      <c r="N31" s="178"/>
      <c r="O31" s="4"/>
      <c r="P31" s="5"/>
      <c r="Q31" s="75"/>
      <c r="R31" s="178"/>
      <c r="S31" s="74"/>
      <c r="T31" s="165"/>
      <c r="U31" s="276"/>
      <c r="V31" s="276"/>
      <c r="W31" s="276"/>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row>
    <row r="32" spans="1:73" s="130" customFormat="1" ht="15" customHeight="1">
      <c r="A32" s="266"/>
      <c r="B32" s="921" t="s">
        <v>217</v>
      </c>
      <c r="C32" s="923" t="s">
        <v>233</v>
      </c>
      <c r="D32" s="923"/>
      <c r="E32" s="923"/>
      <c r="F32" s="923"/>
      <c r="G32" s="923"/>
      <c r="H32" s="923"/>
      <c r="I32" s="923"/>
      <c r="J32" s="923"/>
      <c r="K32" s="923"/>
      <c r="L32" s="923"/>
      <c r="M32" s="923"/>
      <c r="N32" s="923"/>
      <c r="O32" s="923"/>
      <c r="P32" s="923"/>
      <c r="Q32" s="923"/>
      <c r="R32" s="923"/>
      <c r="S32" s="924"/>
      <c r="T32" s="165"/>
      <c r="U32" s="916" t="str">
        <f>C32</f>
        <v>Stadtbibliothek - 1. Obergeschoss</v>
      </c>
      <c r="V32" s="917"/>
      <c r="W32" s="917"/>
      <c r="X32" s="917"/>
      <c r="Y32" s="917"/>
      <c r="Z32" s="917"/>
      <c r="AA32" s="917"/>
      <c r="AB32" s="917"/>
      <c r="AC32" s="917"/>
      <c r="AD32" s="911"/>
      <c r="AE32" s="912"/>
      <c r="AF32" s="912"/>
      <c r="AG32" s="912"/>
      <c r="AH32" s="911"/>
      <c r="AI32" s="912"/>
      <c r="AJ32" s="912"/>
      <c r="AK32" s="912"/>
      <c r="AL32" s="911"/>
      <c r="AM32" s="912"/>
      <c r="AN32" s="912"/>
      <c r="AO32" s="912"/>
      <c r="AP32" s="911"/>
      <c r="AQ32" s="912"/>
      <c r="AR32" s="912"/>
      <c r="AS32" s="912"/>
      <c r="AT32" s="911"/>
      <c r="AU32" s="912"/>
      <c r="AV32" s="912"/>
      <c r="AW32" s="912"/>
      <c r="AX32" s="911"/>
      <c r="AY32" s="912"/>
      <c r="AZ32" s="912"/>
      <c r="BA32" s="912"/>
      <c r="BB32" s="911"/>
      <c r="BC32" s="912"/>
      <c r="BD32" s="912"/>
      <c r="BE32" s="912"/>
      <c r="BF32" s="911"/>
      <c r="BG32" s="912"/>
      <c r="BH32" s="912"/>
      <c r="BI32" s="913"/>
      <c r="BJ32" s="911"/>
      <c r="BK32" s="912"/>
      <c r="BL32" s="912"/>
      <c r="BM32" s="913"/>
      <c r="BN32" s="911"/>
      <c r="BO32" s="912"/>
      <c r="BP32" s="912"/>
      <c r="BQ32" s="913"/>
      <c r="BR32" s="911"/>
      <c r="BS32" s="912"/>
      <c r="BT32" s="912"/>
      <c r="BU32" s="913"/>
    </row>
    <row r="33" spans="1:73" s="77" customFormat="1" ht="15" customHeight="1" thickBot="1">
      <c r="A33" s="271"/>
      <c r="B33" s="922"/>
      <c r="C33" s="925"/>
      <c r="D33" s="925"/>
      <c r="E33" s="925"/>
      <c r="F33" s="925"/>
      <c r="G33" s="925"/>
      <c r="H33" s="925"/>
      <c r="I33" s="925"/>
      <c r="J33" s="925"/>
      <c r="K33" s="925"/>
      <c r="L33" s="925"/>
      <c r="M33" s="925"/>
      <c r="N33" s="925"/>
      <c r="O33" s="925"/>
      <c r="P33" s="925"/>
      <c r="Q33" s="925"/>
      <c r="R33" s="925"/>
      <c r="S33" s="926"/>
      <c r="T33" s="78"/>
      <c r="U33" s="918"/>
      <c r="V33" s="919"/>
      <c r="W33" s="919"/>
      <c r="X33" s="919"/>
      <c r="Y33" s="919"/>
      <c r="Z33" s="919"/>
      <c r="AA33" s="919"/>
      <c r="AB33" s="919"/>
      <c r="AC33" s="919"/>
      <c r="AD33" s="914"/>
      <c r="AE33" s="914"/>
      <c r="AF33" s="914"/>
      <c r="AG33" s="914"/>
      <c r="AH33" s="914"/>
      <c r="AI33" s="914"/>
      <c r="AJ33" s="914"/>
      <c r="AK33" s="914"/>
      <c r="AL33" s="914"/>
      <c r="AM33" s="914"/>
      <c r="AN33" s="914"/>
      <c r="AO33" s="914"/>
      <c r="AP33" s="914"/>
      <c r="AQ33" s="914"/>
      <c r="AR33" s="914"/>
      <c r="AS33" s="914"/>
      <c r="AT33" s="914"/>
      <c r="AU33" s="914"/>
      <c r="AV33" s="914"/>
      <c r="AW33" s="914"/>
      <c r="AX33" s="914"/>
      <c r="AY33" s="914"/>
      <c r="AZ33" s="914"/>
      <c r="BA33" s="914"/>
      <c r="BB33" s="914"/>
      <c r="BC33" s="914"/>
      <c r="BD33" s="914"/>
      <c r="BE33" s="914"/>
      <c r="BF33" s="914"/>
      <c r="BG33" s="914"/>
      <c r="BH33" s="914"/>
      <c r="BI33" s="915"/>
      <c r="BJ33" s="914"/>
      <c r="BK33" s="914"/>
      <c r="BL33" s="914"/>
      <c r="BM33" s="915"/>
      <c r="BN33" s="914"/>
      <c r="BO33" s="914"/>
      <c r="BP33" s="914"/>
      <c r="BQ33" s="915"/>
      <c r="BR33" s="914"/>
      <c r="BS33" s="914"/>
      <c r="BT33" s="914"/>
      <c r="BU33" s="915"/>
    </row>
    <row r="34" spans="1:73" s="130" customFormat="1" ht="15">
      <c r="A34" s="266"/>
      <c r="B34" s="179"/>
      <c r="C34" s="180"/>
      <c r="D34" s="181"/>
      <c r="E34" s="98"/>
      <c r="F34" s="98"/>
      <c r="G34" s="182"/>
      <c r="H34" s="929"/>
      <c r="I34" s="930"/>
      <c r="J34" s="182"/>
      <c r="K34" s="183"/>
      <c r="L34" s="98"/>
      <c r="M34" s="184"/>
      <c r="N34" s="185"/>
      <c r="O34" s="186"/>
      <c r="P34" s="183"/>
      <c r="Q34" s="98"/>
      <c r="R34" s="187"/>
      <c r="S34" s="188"/>
      <c r="T34" s="165"/>
      <c r="U34" s="278"/>
      <c r="V34" s="71">
        <f aca="true" t="shared" si="59" ref="V34:BA34">SUM(V35:V43)</f>
        <v>0</v>
      </c>
      <c r="W34" s="72">
        <f t="shared" si="59"/>
        <v>0</v>
      </c>
      <c r="X34" s="72">
        <f t="shared" si="59"/>
        <v>0</v>
      </c>
      <c r="Y34" s="73">
        <f t="shared" si="59"/>
        <v>0</v>
      </c>
      <c r="Z34" s="71">
        <f t="shared" si="59"/>
        <v>0</v>
      </c>
      <c r="AA34" s="72">
        <f t="shared" si="59"/>
        <v>0</v>
      </c>
      <c r="AB34" s="72">
        <f t="shared" si="59"/>
        <v>0</v>
      </c>
      <c r="AC34" s="73">
        <f t="shared" si="59"/>
        <v>0</v>
      </c>
      <c r="AD34" s="71">
        <f t="shared" si="59"/>
        <v>45</v>
      </c>
      <c r="AE34" s="72">
        <f t="shared" si="59"/>
        <v>0</v>
      </c>
      <c r="AF34" s="72">
        <f t="shared" si="59"/>
        <v>0</v>
      </c>
      <c r="AG34" s="73">
        <f t="shared" si="59"/>
        <v>45</v>
      </c>
      <c r="AH34" s="71">
        <f t="shared" si="59"/>
        <v>266</v>
      </c>
      <c r="AI34" s="72">
        <f t="shared" si="59"/>
        <v>0</v>
      </c>
      <c r="AJ34" s="72">
        <f t="shared" si="59"/>
        <v>0</v>
      </c>
      <c r="AK34" s="73">
        <f t="shared" si="59"/>
        <v>266</v>
      </c>
      <c r="AL34" s="71">
        <f t="shared" si="59"/>
        <v>0</v>
      </c>
      <c r="AM34" s="72">
        <f t="shared" si="59"/>
        <v>0</v>
      </c>
      <c r="AN34" s="72">
        <f t="shared" si="59"/>
        <v>0</v>
      </c>
      <c r="AO34" s="73">
        <f t="shared" si="59"/>
        <v>0</v>
      </c>
      <c r="AP34" s="71">
        <f t="shared" si="59"/>
        <v>150</v>
      </c>
      <c r="AQ34" s="72">
        <f t="shared" si="59"/>
        <v>0</v>
      </c>
      <c r="AR34" s="72">
        <f t="shared" si="59"/>
        <v>0</v>
      </c>
      <c r="AS34" s="73">
        <f t="shared" si="59"/>
        <v>150</v>
      </c>
      <c r="AT34" s="71">
        <f t="shared" si="59"/>
        <v>0</v>
      </c>
      <c r="AU34" s="72">
        <f t="shared" si="59"/>
        <v>0</v>
      </c>
      <c r="AV34" s="72">
        <f t="shared" si="59"/>
        <v>0</v>
      </c>
      <c r="AW34" s="73">
        <f t="shared" si="59"/>
        <v>0</v>
      </c>
      <c r="AX34" s="71">
        <f t="shared" si="59"/>
        <v>0</v>
      </c>
      <c r="AY34" s="72">
        <f t="shared" si="59"/>
        <v>0</v>
      </c>
      <c r="AZ34" s="72">
        <f t="shared" si="59"/>
        <v>0</v>
      </c>
      <c r="BA34" s="73">
        <f t="shared" si="59"/>
        <v>0</v>
      </c>
      <c r="BB34" s="71">
        <f aca="true" t="shared" si="60" ref="BB34:BU34">SUM(BB35:BB43)</f>
        <v>0</v>
      </c>
      <c r="BC34" s="72">
        <f t="shared" si="60"/>
        <v>0</v>
      </c>
      <c r="BD34" s="72">
        <f t="shared" si="60"/>
        <v>0</v>
      </c>
      <c r="BE34" s="73">
        <f t="shared" si="60"/>
        <v>0</v>
      </c>
      <c r="BF34" s="71">
        <f t="shared" si="60"/>
        <v>0</v>
      </c>
      <c r="BG34" s="72">
        <f t="shared" si="60"/>
        <v>0</v>
      </c>
      <c r="BH34" s="72">
        <f t="shared" si="60"/>
        <v>0</v>
      </c>
      <c r="BI34" s="73">
        <f t="shared" si="60"/>
        <v>0</v>
      </c>
      <c r="BJ34" s="71">
        <f t="shared" si="60"/>
        <v>0</v>
      </c>
      <c r="BK34" s="72">
        <f t="shared" si="60"/>
        <v>0</v>
      </c>
      <c r="BL34" s="72">
        <f t="shared" si="60"/>
        <v>0</v>
      </c>
      <c r="BM34" s="73">
        <f t="shared" si="60"/>
        <v>0</v>
      </c>
      <c r="BN34" s="71">
        <f t="shared" si="60"/>
        <v>0</v>
      </c>
      <c r="BO34" s="72">
        <f t="shared" si="60"/>
        <v>0</v>
      </c>
      <c r="BP34" s="72">
        <f t="shared" si="60"/>
        <v>0</v>
      </c>
      <c r="BQ34" s="73">
        <f t="shared" si="60"/>
        <v>0</v>
      </c>
      <c r="BR34" s="71">
        <f t="shared" si="60"/>
        <v>0</v>
      </c>
      <c r="BS34" s="72">
        <f t="shared" si="60"/>
        <v>0</v>
      </c>
      <c r="BT34" s="72">
        <f t="shared" si="60"/>
        <v>0</v>
      </c>
      <c r="BU34" s="73">
        <f t="shared" si="60"/>
        <v>0</v>
      </c>
    </row>
    <row r="35" spans="1:73" s="130" customFormat="1" ht="15" customHeight="1">
      <c r="A35" s="424">
        <v>1</v>
      </c>
      <c r="B35" s="495" t="s">
        <v>24</v>
      </c>
      <c r="C35" s="496" t="s">
        <v>11</v>
      </c>
      <c r="D35" s="496" t="s">
        <v>11</v>
      </c>
      <c r="E35" s="9" t="s">
        <v>142</v>
      </c>
      <c r="F35" s="428">
        <f aca="true" t="shared" si="61" ref="F35:F42">IF(E35="JA",1,0)</f>
        <v>1</v>
      </c>
      <c r="G35" s="456">
        <f aca="true" t="shared" si="62" ref="G35:G42">F35</f>
        <v>1</v>
      </c>
      <c r="H35" s="927">
        <f>IF(G35=1,$G$9,IF(G35=2,$H$9,IF(G35=3,$I$9,0)))</f>
        <v>52</v>
      </c>
      <c r="I35" s="928"/>
      <c r="J35" s="428">
        <v>303</v>
      </c>
      <c r="K35" s="430" t="str">
        <f>IF(J35&lt;&gt;"",VLOOKUP(J35,'Eingabe 2 - Los 3'!P$4:R$21,2),"keine Zuweisung")</f>
        <v>Bibo - Treppen</v>
      </c>
      <c r="L35" s="428"/>
      <c r="M35" s="431"/>
      <c r="N35" s="432">
        <v>34</v>
      </c>
      <c r="O35" s="429">
        <v>42</v>
      </c>
      <c r="P35" s="429" t="s">
        <v>247</v>
      </c>
      <c r="Q35" s="433">
        <v>0</v>
      </c>
      <c r="R35" s="434">
        <v>0</v>
      </c>
      <c r="S35" s="435">
        <v>0</v>
      </c>
      <c r="T35" s="165"/>
      <c r="U35" s="279"/>
      <c r="V35" s="60">
        <f aca="true" t="shared" si="63" ref="V35:V42">IF($V$6=J35,N35,0)*IF($V$10=H35,1,0)</f>
        <v>0</v>
      </c>
      <c r="W35" s="61">
        <f aca="true" t="shared" si="64" ref="W35:W42">IF($V$6=J35,N35,0)*IF($W$10=H35,1,0)</f>
        <v>0</v>
      </c>
      <c r="X35" s="61">
        <f aca="true" t="shared" si="65" ref="X35:X42">IF($V$6=J35,N35,0)*IF($X$10=H35,1,0)</f>
        <v>0</v>
      </c>
      <c r="Y35" s="62">
        <f aca="true" t="shared" si="66" ref="Y35:Y42">IF($V$6=J35,N35,0)</f>
        <v>0</v>
      </c>
      <c r="Z35" s="60">
        <f aca="true" t="shared" si="67" ref="Z35:Z42">IF($Z$6=J35,N35,0)*IF($Z$10=H35,1,0)</f>
        <v>0</v>
      </c>
      <c r="AA35" s="61">
        <f aca="true" t="shared" si="68" ref="AA35:AA42">IF($Z$6=J35,N35,0)*IF($AA$10=H35,1,0)</f>
        <v>0</v>
      </c>
      <c r="AB35" s="61">
        <f aca="true" t="shared" si="69" ref="AB35:AB42">IF($Z$6=J35,N35,0)*IF($AB$10=H35,1,0)</f>
        <v>0</v>
      </c>
      <c r="AC35" s="62">
        <f aca="true" t="shared" si="70" ref="AC35:AC42">IF($Z$6=J35,N35,0)</f>
        <v>0</v>
      </c>
      <c r="AD35" s="60">
        <f aca="true" t="shared" si="71" ref="AD35:AD42">IF($AD$6=J35,N35,0)*IF($AD$10=H35,1,0)</f>
        <v>34</v>
      </c>
      <c r="AE35" s="61">
        <f aca="true" t="shared" si="72" ref="AE35:AE42">IF($AD$6=J35,N35,0)*IF($AE$10=H35,1,0)</f>
        <v>0</v>
      </c>
      <c r="AF35" s="61">
        <f aca="true" t="shared" si="73" ref="AF35:AF42">IF($AD$6=J35,N35,0)*IF($AF$10=H35,1,0)</f>
        <v>0</v>
      </c>
      <c r="AG35" s="62">
        <f aca="true" t="shared" si="74" ref="AG35:AG42">IF($AD$6=J35,N35,0)</f>
        <v>34</v>
      </c>
      <c r="AH35" s="60">
        <f aca="true" t="shared" si="75" ref="AH35:AH42">IF($AH$6=J35,N35,0)*IF($AH$10=H35,1,0)</f>
        <v>0</v>
      </c>
      <c r="AI35" s="61">
        <f aca="true" t="shared" si="76" ref="AI35:AI42">IF($AH$6=J35,N35,0)*IF($AI$10=H35,1,0)</f>
        <v>0</v>
      </c>
      <c r="AJ35" s="61">
        <f aca="true" t="shared" si="77" ref="AJ35:AJ42">IF($AH$6=J35,N35,0)*IF($AJ$10=H35,1,0)</f>
        <v>0</v>
      </c>
      <c r="AK35" s="62">
        <f aca="true" t="shared" si="78" ref="AK35:AK42">IF($AH$6=J35,N35,0)</f>
        <v>0</v>
      </c>
      <c r="AL35" s="60">
        <f aca="true" t="shared" si="79" ref="AL35:AL42">IF($AL$6=J35,N35,0)*IF($AL$10=H35,1,0)</f>
        <v>0</v>
      </c>
      <c r="AM35" s="61">
        <f aca="true" t="shared" si="80" ref="AM35:AM42">IF($AL$6=J35,N35,0)*IF($AM$10=H35,1,0)</f>
        <v>0</v>
      </c>
      <c r="AN35" s="61">
        <f aca="true" t="shared" si="81" ref="AN35:AN42">IF($AL$6=J35,N35,0)*IF($AN$10=H35,1,0)</f>
        <v>0</v>
      </c>
      <c r="AO35" s="62">
        <f aca="true" t="shared" si="82" ref="AO35:AO42">IF($AL$6=J35,N35,0)</f>
        <v>0</v>
      </c>
      <c r="AP35" s="60">
        <f aca="true" t="shared" si="83" ref="AP35:AP42">IF($AP$6=J35,N35,0)*IF($AP$10=H35,1,0)</f>
        <v>0</v>
      </c>
      <c r="AQ35" s="61">
        <f aca="true" t="shared" si="84" ref="AQ35:AQ42">IF($AP$6=J35,N35,0)*IF($AQ$10=H35,1,0)</f>
        <v>0</v>
      </c>
      <c r="AR35" s="61">
        <f aca="true" t="shared" si="85" ref="AR35:AR42">IF($AP$6=J35,N35,0)*IF($AR$10=H35,1,0)</f>
        <v>0</v>
      </c>
      <c r="AS35" s="62">
        <f aca="true" t="shared" si="86" ref="AS35:AS42">IF($AP$6=J35,N35,0)</f>
        <v>0</v>
      </c>
      <c r="AT35" s="60">
        <f aca="true" t="shared" si="87" ref="AT35:AT42">IF($AT$6=J35,N35,0)*IF($AT$10=H35,1,0)</f>
        <v>0</v>
      </c>
      <c r="AU35" s="61">
        <f aca="true" t="shared" si="88" ref="AU35:AU42">IF($AT$6=J35,N35,0)*IF($AU$10=H35,1,0)</f>
        <v>0</v>
      </c>
      <c r="AV35" s="61">
        <f aca="true" t="shared" si="89" ref="AV35:AV42">IF($AT$6=J35,N35,0)*IF($AV$10=H35,1,0)</f>
        <v>0</v>
      </c>
      <c r="AW35" s="62">
        <f aca="true" t="shared" si="90" ref="AW35:AW42">IF($AT$6=J35,N35,0)</f>
        <v>0</v>
      </c>
      <c r="AX35" s="60">
        <f aca="true" t="shared" si="91" ref="AX35:AX42">IF($AX$6=J35,N35,0)*IF($AX$10=H35,1,0)</f>
        <v>0</v>
      </c>
      <c r="AY35" s="61">
        <f aca="true" t="shared" si="92" ref="AY35:AY42">IF($AX$6=J35,N35,0)*IF($AY$10=H35,1,0)</f>
        <v>0</v>
      </c>
      <c r="AZ35" s="61">
        <f aca="true" t="shared" si="93" ref="AZ35:AZ42">IF($AX$6=J35,N35,0)*IF($AZ$10=H35,1,0)</f>
        <v>0</v>
      </c>
      <c r="BA35" s="62">
        <f aca="true" t="shared" si="94" ref="BA35:BA42">IF($AX$6=J35,N35,0)</f>
        <v>0</v>
      </c>
      <c r="BB35" s="256">
        <f aca="true" t="shared" si="95" ref="BB35:BB42">IF($BB$6=J35,N35,0)*IF($BB$10=H35,1,0)</f>
        <v>0</v>
      </c>
      <c r="BC35" s="257">
        <f aca="true" t="shared" si="96" ref="BC35:BC42">IF($BB$6=J35,N35,0)*IF($BC$10=H35,1,0)</f>
        <v>0</v>
      </c>
      <c r="BD35" s="257">
        <f aca="true" t="shared" si="97" ref="BD35:BD42">IF($BB$6=J35,N35,0)*IF($BD$10=H35,1,0)</f>
        <v>0</v>
      </c>
      <c r="BE35" s="258">
        <f aca="true" t="shared" si="98" ref="BE35:BE42">IF($BB$6=J35,N35,0)</f>
        <v>0</v>
      </c>
      <c r="BF35" s="441">
        <f>IF($BF$6=J35,N35,0)*IF($BF$10=H35,1,0)</f>
        <v>0</v>
      </c>
      <c r="BG35" s="442">
        <f>IF($BF$6=J35,N35,0)*IF($BG$10=H35,1,0)</f>
        <v>0</v>
      </c>
      <c r="BH35" s="442">
        <f>IF($BF$6=J35,N35,0)*IF($BH$10=H35,1,0)</f>
        <v>0</v>
      </c>
      <c r="BI35" s="443">
        <f>IF($BF$6=J35,N35,0)</f>
        <v>0</v>
      </c>
      <c r="BJ35" s="441">
        <f>IF($BJ$6=J35,N35,0)*IF($BJ$10=H35,1,0)</f>
        <v>0</v>
      </c>
      <c r="BK35" s="442">
        <f>IF($BJ$6=J35,N35,0)*IF($BK$10=H35,1,0)</f>
        <v>0</v>
      </c>
      <c r="BL35" s="442">
        <f>IF($BJ$6=J35,N35,0)*IF($BL$10=H35,1,0)</f>
        <v>0</v>
      </c>
      <c r="BM35" s="443">
        <f>IF($BJ$6=J35,N35,0)</f>
        <v>0</v>
      </c>
      <c r="BN35" s="441">
        <f>IF($BN$6=J35,N35,0)*IF($BJ$10=H35,1,0)</f>
        <v>0</v>
      </c>
      <c r="BO35" s="442">
        <f>IF($BN$6=J35,N35,0)*IF($BK$10=H35,1,0)</f>
        <v>0</v>
      </c>
      <c r="BP35" s="442">
        <f>IF($BN$6=J35,N35,0)*IF($BL$10=H35,1,0)</f>
        <v>0</v>
      </c>
      <c r="BQ35" s="443">
        <f>IF($BN$6=J35,N35,0)</f>
        <v>0</v>
      </c>
      <c r="BR35" s="441">
        <f>IF($BR$6=J35,N35,0)*IF($BJ$10=H35,1,0)</f>
        <v>0</v>
      </c>
      <c r="BS35" s="442">
        <f>IF($BR$6=J35,N35,0)*IF($BK$10=H35,1,0)</f>
        <v>0</v>
      </c>
      <c r="BT35" s="442">
        <f>IF($BR$6=J35,N35,0)*IF($BL$10=H35,1,0)</f>
        <v>0</v>
      </c>
      <c r="BU35" s="443">
        <f>IF($BR$6=J35,N35,0)</f>
        <v>0</v>
      </c>
    </row>
    <row r="36" spans="1:73" s="130" customFormat="1" ht="15">
      <c r="A36" s="424">
        <f>A35+1</f>
        <v>2</v>
      </c>
      <c r="B36" s="497" t="s">
        <v>25</v>
      </c>
      <c r="C36" s="496" t="s">
        <v>234</v>
      </c>
      <c r="D36" s="496" t="s">
        <v>234</v>
      </c>
      <c r="E36" s="9" t="s">
        <v>142</v>
      </c>
      <c r="F36" s="428">
        <f t="shared" si="61"/>
        <v>1</v>
      </c>
      <c r="G36" s="456">
        <f t="shared" si="62"/>
        <v>1</v>
      </c>
      <c r="H36" s="927">
        <f aca="true" t="shared" si="99" ref="H36:H42">IF(G36=1,$G$9,IF(G36=2,$H$9,IF(G36=3,$I$9,0)))</f>
        <v>52</v>
      </c>
      <c r="I36" s="928"/>
      <c r="J36" s="428">
        <v>304</v>
      </c>
      <c r="K36" s="430" t="str">
        <f>IF(J36&lt;&gt;"",VLOOKUP(J36,'Eingabe 2 - Los 3'!P$4:R$21,2),"keine Zuweisung")</f>
        <v>Bibo - Bibliotheksräume, Hist. Archiv</v>
      </c>
      <c r="L36" s="428"/>
      <c r="M36" s="431"/>
      <c r="N36" s="432">
        <v>73</v>
      </c>
      <c r="O36" s="429">
        <v>43</v>
      </c>
      <c r="P36" s="429" t="s">
        <v>248</v>
      </c>
      <c r="Q36" s="433">
        <v>0</v>
      </c>
      <c r="R36" s="434">
        <v>0</v>
      </c>
      <c r="S36" s="435">
        <v>0</v>
      </c>
      <c r="T36" s="165"/>
      <c r="U36" s="279"/>
      <c r="V36" s="60">
        <f t="shared" si="63"/>
        <v>0</v>
      </c>
      <c r="W36" s="61">
        <f t="shared" si="64"/>
        <v>0</v>
      </c>
      <c r="X36" s="61">
        <f t="shared" si="65"/>
        <v>0</v>
      </c>
      <c r="Y36" s="62">
        <f t="shared" si="66"/>
        <v>0</v>
      </c>
      <c r="Z36" s="60">
        <f t="shared" si="67"/>
        <v>0</v>
      </c>
      <c r="AA36" s="61">
        <f t="shared" si="68"/>
        <v>0</v>
      </c>
      <c r="AB36" s="61">
        <f t="shared" si="69"/>
        <v>0</v>
      </c>
      <c r="AC36" s="62">
        <f t="shared" si="70"/>
        <v>0</v>
      </c>
      <c r="AD36" s="60">
        <f t="shared" si="71"/>
        <v>0</v>
      </c>
      <c r="AE36" s="61">
        <f t="shared" si="72"/>
        <v>0</v>
      </c>
      <c r="AF36" s="61">
        <f t="shared" si="73"/>
        <v>0</v>
      </c>
      <c r="AG36" s="62">
        <f t="shared" si="74"/>
        <v>0</v>
      </c>
      <c r="AH36" s="60">
        <f t="shared" si="75"/>
        <v>73</v>
      </c>
      <c r="AI36" s="61">
        <f t="shared" si="76"/>
        <v>0</v>
      </c>
      <c r="AJ36" s="61">
        <f t="shared" si="77"/>
        <v>0</v>
      </c>
      <c r="AK36" s="62">
        <f t="shared" si="78"/>
        <v>73</v>
      </c>
      <c r="AL36" s="60">
        <f t="shared" si="79"/>
        <v>0</v>
      </c>
      <c r="AM36" s="61">
        <f t="shared" si="80"/>
        <v>0</v>
      </c>
      <c r="AN36" s="61">
        <f t="shared" si="81"/>
        <v>0</v>
      </c>
      <c r="AO36" s="62">
        <f t="shared" si="82"/>
        <v>0</v>
      </c>
      <c r="AP36" s="60">
        <f t="shared" si="83"/>
        <v>0</v>
      </c>
      <c r="AQ36" s="61">
        <f t="shared" si="84"/>
        <v>0</v>
      </c>
      <c r="AR36" s="61">
        <f t="shared" si="85"/>
        <v>0</v>
      </c>
      <c r="AS36" s="62">
        <f t="shared" si="86"/>
        <v>0</v>
      </c>
      <c r="AT36" s="60">
        <f t="shared" si="87"/>
        <v>0</v>
      </c>
      <c r="AU36" s="61">
        <f t="shared" si="88"/>
        <v>0</v>
      </c>
      <c r="AV36" s="61">
        <f t="shared" si="89"/>
        <v>0</v>
      </c>
      <c r="AW36" s="62">
        <f t="shared" si="90"/>
        <v>0</v>
      </c>
      <c r="AX36" s="60">
        <f t="shared" si="91"/>
        <v>0</v>
      </c>
      <c r="AY36" s="61">
        <f t="shared" si="92"/>
        <v>0</v>
      </c>
      <c r="AZ36" s="61">
        <f t="shared" si="93"/>
        <v>0</v>
      </c>
      <c r="BA36" s="62">
        <f t="shared" si="94"/>
        <v>0</v>
      </c>
      <c r="BB36" s="256">
        <f t="shared" si="95"/>
        <v>0</v>
      </c>
      <c r="BC36" s="257">
        <f t="shared" si="96"/>
        <v>0</v>
      </c>
      <c r="BD36" s="257">
        <f t="shared" si="97"/>
        <v>0</v>
      </c>
      <c r="BE36" s="258">
        <f t="shared" si="98"/>
        <v>0</v>
      </c>
      <c r="BF36" s="441">
        <f aca="true" t="shared" si="100" ref="BF36:BF42">IF($BF$6=J36,N36,0)*IF($BF$10=H36,1,0)</f>
        <v>0</v>
      </c>
      <c r="BG36" s="442">
        <f aca="true" t="shared" si="101" ref="BG36:BG42">IF($BF$6=J36,N36,0)*IF($BG$10=H36,1,0)</f>
        <v>0</v>
      </c>
      <c r="BH36" s="442">
        <f aca="true" t="shared" si="102" ref="BH36:BH42">IF($BF$6=J36,N36,0)*IF($BH$10=H36,1,0)</f>
        <v>0</v>
      </c>
      <c r="BI36" s="443">
        <f aca="true" t="shared" si="103" ref="BI36:BI42">IF($BF$6=J36,N36,0)</f>
        <v>0</v>
      </c>
      <c r="BJ36" s="441">
        <f aca="true" t="shared" si="104" ref="BJ36:BJ42">IF($BJ$6=J36,N36,0)*IF($BJ$10=H36,1,0)</f>
        <v>0</v>
      </c>
      <c r="BK36" s="442">
        <f aca="true" t="shared" si="105" ref="BK36:BK42">IF($BJ$6=J36,N36,0)*IF($BK$10=H36,1,0)</f>
        <v>0</v>
      </c>
      <c r="BL36" s="442">
        <f aca="true" t="shared" si="106" ref="BL36:BL42">IF($BJ$6=J36,N36,0)*IF($BL$10=H36,1,0)</f>
        <v>0</v>
      </c>
      <c r="BM36" s="443">
        <f aca="true" t="shared" si="107" ref="BM36:BM42">IF($BJ$6=J36,N36,0)</f>
        <v>0</v>
      </c>
      <c r="BN36" s="441">
        <f aca="true" t="shared" si="108" ref="BN36:BN42">IF($BN$6=J36,N36,0)*IF($BJ$10=H36,1,0)</f>
        <v>0</v>
      </c>
      <c r="BO36" s="442">
        <f aca="true" t="shared" si="109" ref="BO36:BO42">IF($BN$6=J36,N36,0)*IF($BK$10=H36,1,0)</f>
        <v>0</v>
      </c>
      <c r="BP36" s="442">
        <f aca="true" t="shared" si="110" ref="BP36:BP42">IF($BN$6=J36,N36,0)*IF($BL$10=H36,1,0)</f>
        <v>0</v>
      </c>
      <c r="BQ36" s="443">
        <f aca="true" t="shared" si="111" ref="BQ36:BQ42">IF($BN$6=J36,N36,0)</f>
        <v>0</v>
      </c>
      <c r="BR36" s="441">
        <f aca="true" t="shared" si="112" ref="BR36:BR42">IF($BR$6=J36,N36,0)*IF($BJ$10=H36,1,0)</f>
        <v>0</v>
      </c>
      <c r="BS36" s="442">
        <f aca="true" t="shared" si="113" ref="BS36:BS42">IF($BR$6=J36,N36,0)*IF($BK$10=H36,1,0)</f>
        <v>0</v>
      </c>
      <c r="BT36" s="442">
        <f aca="true" t="shared" si="114" ref="BT36:BT42">IF($BR$6=J36,N36,0)*IF($BL$10=H36,1,0)</f>
        <v>0</v>
      </c>
      <c r="BU36" s="443">
        <f aca="true" t="shared" si="115" ref="BU36:BU42">IF($BR$6=J36,N36,0)</f>
        <v>0</v>
      </c>
    </row>
    <row r="37" spans="1:73" s="130" customFormat="1" ht="15">
      <c r="A37" s="424">
        <f>A36+1</f>
        <v>3</v>
      </c>
      <c r="B37" s="498" t="s">
        <v>26</v>
      </c>
      <c r="C37" s="496" t="s">
        <v>235</v>
      </c>
      <c r="D37" s="496" t="s">
        <v>235</v>
      </c>
      <c r="E37" s="9" t="s">
        <v>142</v>
      </c>
      <c r="F37" s="428">
        <f t="shared" si="61"/>
        <v>1</v>
      </c>
      <c r="G37" s="456">
        <f t="shared" si="62"/>
        <v>1</v>
      </c>
      <c r="H37" s="927">
        <f t="shared" si="99"/>
        <v>52</v>
      </c>
      <c r="I37" s="928"/>
      <c r="J37" s="428">
        <v>306</v>
      </c>
      <c r="K37" s="430" t="str">
        <f>IF(J37&lt;&gt;"",VLOOKUP(J37,'Eingabe 2 - Los 3'!P$4:R$21,2),"keine Zuweisung")</f>
        <v>Bibo - Lesesaal</v>
      </c>
      <c r="L37" s="428"/>
      <c r="M37" s="431"/>
      <c r="N37" s="432">
        <v>135</v>
      </c>
      <c r="O37" s="429">
        <v>44</v>
      </c>
      <c r="P37" s="429" t="s">
        <v>248</v>
      </c>
      <c r="Q37" s="433">
        <v>0</v>
      </c>
      <c r="R37" s="434">
        <v>0</v>
      </c>
      <c r="S37" s="435">
        <v>0</v>
      </c>
      <c r="T37" s="165"/>
      <c r="U37" s="279"/>
      <c r="V37" s="60">
        <f t="shared" si="63"/>
        <v>0</v>
      </c>
      <c r="W37" s="61">
        <f t="shared" si="64"/>
        <v>0</v>
      </c>
      <c r="X37" s="61">
        <f t="shared" si="65"/>
        <v>0</v>
      </c>
      <c r="Y37" s="62">
        <f t="shared" si="66"/>
        <v>0</v>
      </c>
      <c r="Z37" s="60">
        <f t="shared" si="67"/>
        <v>0</v>
      </c>
      <c r="AA37" s="61">
        <f t="shared" si="68"/>
        <v>0</v>
      </c>
      <c r="AB37" s="61">
        <f t="shared" si="69"/>
        <v>0</v>
      </c>
      <c r="AC37" s="62">
        <f t="shared" si="70"/>
        <v>0</v>
      </c>
      <c r="AD37" s="60">
        <f t="shared" si="71"/>
        <v>0</v>
      </c>
      <c r="AE37" s="61">
        <f t="shared" si="72"/>
        <v>0</v>
      </c>
      <c r="AF37" s="61">
        <f t="shared" si="73"/>
        <v>0</v>
      </c>
      <c r="AG37" s="62">
        <f t="shared" si="74"/>
        <v>0</v>
      </c>
      <c r="AH37" s="60">
        <f t="shared" si="75"/>
        <v>0</v>
      </c>
      <c r="AI37" s="61">
        <f t="shared" si="76"/>
        <v>0</v>
      </c>
      <c r="AJ37" s="61">
        <f t="shared" si="77"/>
        <v>0</v>
      </c>
      <c r="AK37" s="62">
        <f t="shared" si="78"/>
        <v>0</v>
      </c>
      <c r="AL37" s="60">
        <f t="shared" si="79"/>
        <v>0</v>
      </c>
      <c r="AM37" s="61">
        <f t="shared" si="80"/>
        <v>0</v>
      </c>
      <c r="AN37" s="61">
        <f t="shared" si="81"/>
        <v>0</v>
      </c>
      <c r="AO37" s="62">
        <f t="shared" si="82"/>
        <v>0</v>
      </c>
      <c r="AP37" s="60">
        <f t="shared" si="83"/>
        <v>135</v>
      </c>
      <c r="AQ37" s="61">
        <f t="shared" si="84"/>
        <v>0</v>
      </c>
      <c r="AR37" s="61">
        <f t="shared" si="85"/>
        <v>0</v>
      </c>
      <c r="AS37" s="62">
        <f t="shared" si="86"/>
        <v>135</v>
      </c>
      <c r="AT37" s="60">
        <f t="shared" si="87"/>
        <v>0</v>
      </c>
      <c r="AU37" s="61">
        <f t="shared" si="88"/>
        <v>0</v>
      </c>
      <c r="AV37" s="61">
        <f t="shared" si="89"/>
        <v>0</v>
      </c>
      <c r="AW37" s="62">
        <f t="shared" si="90"/>
        <v>0</v>
      </c>
      <c r="AX37" s="60">
        <f t="shared" si="91"/>
        <v>0</v>
      </c>
      <c r="AY37" s="61">
        <f t="shared" si="92"/>
        <v>0</v>
      </c>
      <c r="AZ37" s="61">
        <f t="shared" si="93"/>
        <v>0</v>
      </c>
      <c r="BA37" s="62">
        <f t="shared" si="94"/>
        <v>0</v>
      </c>
      <c r="BB37" s="256">
        <f t="shared" si="95"/>
        <v>0</v>
      </c>
      <c r="BC37" s="257">
        <f t="shared" si="96"/>
        <v>0</v>
      </c>
      <c r="BD37" s="257">
        <f t="shared" si="97"/>
        <v>0</v>
      </c>
      <c r="BE37" s="258">
        <f t="shared" si="98"/>
        <v>0</v>
      </c>
      <c r="BF37" s="441">
        <f t="shared" si="100"/>
        <v>0</v>
      </c>
      <c r="BG37" s="442">
        <f t="shared" si="101"/>
        <v>0</v>
      </c>
      <c r="BH37" s="442">
        <f t="shared" si="102"/>
        <v>0</v>
      </c>
      <c r="BI37" s="443">
        <f t="shared" si="103"/>
        <v>0</v>
      </c>
      <c r="BJ37" s="441">
        <f t="shared" si="104"/>
        <v>0</v>
      </c>
      <c r="BK37" s="442">
        <f t="shared" si="105"/>
        <v>0</v>
      </c>
      <c r="BL37" s="442">
        <f t="shared" si="106"/>
        <v>0</v>
      </c>
      <c r="BM37" s="443">
        <f t="shared" si="107"/>
        <v>0</v>
      </c>
      <c r="BN37" s="441">
        <f t="shared" si="108"/>
        <v>0</v>
      </c>
      <c r="BO37" s="442">
        <f t="shared" si="109"/>
        <v>0</v>
      </c>
      <c r="BP37" s="442">
        <f t="shared" si="110"/>
        <v>0</v>
      </c>
      <c r="BQ37" s="443">
        <f t="shared" si="111"/>
        <v>0</v>
      </c>
      <c r="BR37" s="441">
        <f t="shared" si="112"/>
        <v>0</v>
      </c>
      <c r="BS37" s="442">
        <f t="shared" si="113"/>
        <v>0</v>
      </c>
      <c r="BT37" s="442">
        <f t="shared" si="114"/>
        <v>0</v>
      </c>
      <c r="BU37" s="443">
        <f t="shared" si="115"/>
        <v>0</v>
      </c>
    </row>
    <row r="38" spans="1:73" s="130" customFormat="1" ht="15">
      <c r="A38" s="424">
        <f>A37+1</f>
        <v>4</v>
      </c>
      <c r="B38" s="497" t="s">
        <v>27</v>
      </c>
      <c r="C38" s="496" t="s">
        <v>139</v>
      </c>
      <c r="D38" s="496" t="s">
        <v>139</v>
      </c>
      <c r="E38" s="9" t="s">
        <v>142</v>
      </c>
      <c r="F38" s="428">
        <f t="shared" si="61"/>
        <v>1</v>
      </c>
      <c r="G38" s="456">
        <f t="shared" si="62"/>
        <v>1</v>
      </c>
      <c r="H38" s="927">
        <f t="shared" si="99"/>
        <v>52</v>
      </c>
      <c r="I38" s="928"/>
      <c r="J38" s="428">
        <v>306</v>
      </c>
      <c r="K38" s="430" t="str">
        <f>IF(J38&lt;&gt;"",VLOOKUP(J38,'Eingabe 2 - Los 3'!P$4:R$21,2),"keine Zuweisung")</f>
        <v>Bibo - Lesesaal</v>
      </c>
      <c r="L38" s="428"/>
      <c r="M38" s="431"/>
      <c r="N38" s="432">
        <v>15</v>
      </c>
      <c r="O38" s="429">
        <v>45</v>
      </c>
      <c r="P38" s="429" t="s">
        <v>247</v>
      </c>
      <c r="Q38" s="433">
        <v>0</v>
      </c>
      <c r="R38" s="434">
        <v>0</v>
      </c>
      <c r="S38" s="435">
        <v>0</v>
      </c>
      <c r="T38" s="165"/>
      <c r="U38" s="279"/>
      <c r="V38" s="60">
        <f t="shared" si="63"/>
        <v>0</v>
      </c>
      <c r="W38" s="61">
        <f t="shared" si="64"/>
        <v>0</v>
      </c>
      <c r="X38" s="61">
        <f t="shared" si="65"/>
        <v>0</v>
      </c>
      <c r="Y38" s="62">
        <f t="shared" si="66"/>
        <v>0</v>
      </c>
      <c r="Z38" s="60">
        <f t="shared" si="67"/>
        <v>0</v>
      </c>
      <c r="AA38" s="61">
        <f t="shared" si="68"/>
        <v>0</v>
      </c>
      <c r="AB38" s="61">
        <f t="shared" si="69"/>
        <v>0</v>
      </c>
      <c r="AC38" s="62">
        <f t="shared" si="70"/>
        <v>0</v>
      </c>
      <c r="AD38" s="60">
        <f t="shared" si="71"/>
        <v>0</v>
      </c>
      <c r="AE38" s="61">
        <f t="shared" si="72"/>
        <v>0</v>
      </c>
      <c r="AF38" s="61">
        <f t="shared" si="73"/>
        <v>0</v>
      </c>
      <c r="AG38" s="62">
        <f t="shared" si="74"/>
        <v>0</v>
      </c>
      <c r="AH38" s="60">
        <f t="shared" si="75"/>
        <v>0</v>
      </c>
      <c r="AI38" s="61">
        <f t="shared" si="76"/>
        <v>0</v>
      </c>
      <c r="AJ38" s="61">
        <f t="shared" si="77"/>
        <v>0</v>
      </c>
      <c r="AK38" s="62">
        <f t="shared" si="78"/>
        <v>0</v>
      </c>
      <c r="AL38" s="60">
        <f t="shared" si="79"/>
        <v>0</v>
      </c>
      <c r="AM38" s="61">
        <f t="shared" si="80"/>
        <v>0</v>
      </c>
      <c r="AN38" s="61">
        <f t="shared" si="81"/>
        <v>0</v>
      </c>
      <c r="AO38" s="62">
        <f t="shared" si="82"/>
        <v>0</v>
      </c>
      <c r="AP38" s="60">
        <f t="shared" si="83"/>
        <v>15</v>
      </c>
      <c r="AQ38" s="61">
        <f t="shared" si="84"/>
        <v>0</v>
      </c>
      <c r="AR38" s="61">
        <f t="shared" si="85"/>
        <v>0</v>
      </c>
      <c r="AS38" s="62">
        <f t="shared" si="86"/>
        <v>15</v>
      </c>
      <c r="AT38" s="60">
        <f t="shared" si="87"/>
        <v>0</v>
      </c>
      <c r="AU38" s="61">
        <f t="shared" si="88"/>
        <v>0</v>
      </c>
      <c r="AV38" s="61">
        <f t="shared" si="89"/>
        <v>0</v>
      </c>
      <c r="AW38" s="62">
        <f t="shared" si="90"/>
        <v>0</v>
      </c>
      <c r="AX38" s="60">
        <f t="shared" si="91"/>
        <v>0</v>
      </c>
      <c r="AY38" s="61">
        <f t="shared" si="92"/>
        <v>0</v>
      </c>
      <c r="AZ38" s="61">
        <f t="shared" si="93"/>
        <v>0</v>
      </c>
      <c r="BA38" s="62">
        <f t="shared" si="94"/>
        <v>0</v>
      </c>
      <c r="BB38" s="256">
        <f t="shared" si="95"/>
        <v>0</v>
      </c>
      <c r="BC38" s="257">
        <f t="shared" si="96"/>
        <v>0</v>
      </c>
      <c r="BD38" s="257">
        <f t="shared" si="97"/>
        <v>0</v>
      </c>
      <c r="BE38" s="258">
        <f t="shared" si="98"/>
        <v>0</v>
      </c>
      <c r="BF38" s="441">
        <f t="shared" si="100"/>
        <v>0</v>
      </c>
      <c r="BG38" s="442">
        <f t="shared" si="101"/>
        <v>0</v>
      </c>
      <c r="BH38" s="442">
        <f t="shared" si="102"/>
        <v>0</v>
      </c>
      <c r="BI38" s="443">
        <f t="shared" si="103"/>
        <v>0</v>
      </c>
      <c r="BJ38" s="441">
        <f t="shared" si="104"/>
        <v>0</v>
      </c>
      <c r="BK38" s="442">
        <f t="shared" si="105"/>
        <v>0</v>
      </c>
      <c r="BL38" s="442">
        <f t="shared" si="106"/>
        <v>0</v>
      </c>
      <c r="BM38" s="443">
        <f t="shared" si="107"/>
        <v>0</v>
      </c>
      <c r="BN38" s="441">
        <f t="shared" si="108"/>
        <v>0</v>
      </c>
      <c r="BO38" s="442">
        <f t="shared" si="109"/>
        <v>0</v>
      </c>
      <c r="BP38" s="442">
        <f t="shared" si="110"/>
        <v>0</v>
      </c>
      <c r="BQ38" s="443">
        <f t="shared" si="111"/>
        <v>0</v>
      </c>
      <c r="BR38" s="441">
        <f t="shared" si="112"/>
        <v>0</v>
      </c>
      <c r="BS38" s="442">
        <f t="shared" si="113"/>
        <v>0</v>
      </c>
      <c r="BT38" s="442">
        <f t="shared" si="114"/>
        <v>0</v>
      </c>
      <c r="BU38" s="443">
        <f t="shared" si="115"/>
        <v>0</v>
      </c>
    </row>
    <row r="39" spans="1:73" s="130" customFormat="1" ht="15" customHeight="1">
      <c r="A39" s="424">
        <f>A38+1</f>
        <v>5</v>
      </c>
      <c r="B39" s="497" t="s">
        <v>28</v>
      </c>
      <c r="C39" s="499" t="s">
        <v>236</v>
      </c>
      <c r="D39" s="499" t="s">
        <v>236</v>
      </c>
      <c r="E39" s="9" t="s">
        <v>142</v>
      </c>
      <c r="F39" s="428">
        <f t="shared" si="61"/>
        <v>1</v>
      </c>
      <c r="G39" s="456">
        <f t="shared" si="62"/>
        <v>1</v>
      </c>
      <c r="H39" s="927">
        <f t="shared" si="99"/>
        <v>52</v>
      </c>
      <c r="I39" s="928"/>
      <c r="J39" s="428">
        <v>304</v>
      </c>
      <c r="K39" s="430" t="str">
        <f>IF(J39&lt;&gt;"",VLOOKUP(J39,'Eingabe 2 - Los 3'!P$4:R$21,2),"keine Zuweisung")</f>
        <v>Bibo - Bibliotheksräume, Hist. Archiv</v>
      </c>
      <c r="L39" s="428"/>
      <c r="M39" s="431"/>
      <c r="N39" s="432">
        <v>193</v>
      </c>
      <c r="O39" s="429">
        <v>46</v>
      </c>
      <c r="P39" s="429" t="s">
        <v>248</v>
      </c>
      <c r="Q39" s="433">
        <v>0</v>
      </c>
      <c r="R39" s="434">
        <v>0</v>
      </c>
      <c r="S39" s="435">
        <v>0</v>
      </c>
      <c r="T39" s="165"/>
      <c r="U39" s="279"/>
      <c r="V39" s="60">
        <f t="shared" si="63"/>
        <v>0</v>
      </c>
      <c r="W39" s="61">
        <f t="shared" si="64"/>
        <v>0</v>
      </c>
      <c r="X39" s="61">
        <f t="shared" si="65"/>
        <v>0</v>
      </c>
      <c r="Y39" s="62">
        <f t="shared" si="66"/>
        <v>0</v>
      </c>
      <c r="Z39" s="60">
        <f t="shared" si="67"/>
        <v>0</v>
      </c>
      <c r="AA39" s="61">
        <f t="shared" si="68"/>
        <v>0</v>
      </c>
      <c r="AB39" s="61">
        <f t="shared" si="69"/>
        <v>0</v>
      </c>
      <c r="AC39" s="62">
        <f t="shared" si="70"/>
        <v>0</v>
      </c>
      <c r="AD39" s="60">
        <f t="shared" si="71"/>
        <v>0</v>
      </c>
      <c r="AE39" s="61">
        <f t="shared" si="72"/>
        <v>0</v>
      </c>
      <c r="AF39" s="61">
        <f t="shared" si="73"/>
        <v>0</v>
      </c>
      <c r="AG39" s="62">
        <f t="shared" si="74"/>
        <v>0</v>
      </c>
      <c r="AH39" s="60">
        <f t="shared" si="75"/>
        <v>193</v>
      </c>
      <c r="AI39" s="61">
        <f t="shared" si="76"/>
        <v>0</v>
      </c>
      <c r="AJ39" s="61">
        <f t="shared" si="77"/>
        <v>0</v>
      </c>
      <c r="AK39" s="62">
        <f t="shared" si="78"/>
        <v>193</v>
      </c>
      <c r="AL39" s="60">
        <f t="shared" si="79"/>
        <v>0</v>
      </c>
      <c r="AM39" s="61">
        <f t="shared" si="80"/>
        <v>0</v>
      </c>
      <c r="AN39" s="61">
        <f t="shared" si="81"/>
        <v>0</v>
      </c>
      <c r="AO39" s="62">
        <f t="shared" si="82"/>
        <v>0</v>
      </c>
      <c r="AP39" s="60">
        <f t="shared" si="83"/>
        <v>0</v>
      </c>
      <c r="AQ39" s="61">
        <f t="shared" si="84"/>
        <v>0</v>
      </c>
      <c r="AR39" s="61">
        <f t="shared" si="85"/>
        <v>0</v>
      </c>
      <c r="AS39" s="62">
        <f t="shared" si="86"/>
        <v>0</v>
      </c>
      <c r="AT39" s="60">
        <f t="shared" si="87"/>
        <v>0</v>
      </c>
      <c r="AU39" s="61">
        <f t="shared" si="88"/>
        <v>0</v>
      </c>
      <c r="AV39" s="61">
        <f t="shared" si="89"/>
        <v>0</v>
      </c>
      <c r="AW39" s="62">
        <f t="shared" si="90"/>
        <v>0</v>
      </c>
      <c r="AX39" s="60">
        <f t="shared" si="91"/>
        <v>0</v>
      </c>
      <c r="AY39" s="61">
        <f t="shared" si="92"/>
        <v>0</v>
      </c>
      <c r="AZ39" s="61">
        <f t="shared" si="93"/>
        <v>0</v>
      </c>
      <c r="BA39" s="62">
        <f t="shared" si="94"/>
        <v>0</v>
      </c>
      <c r="BB39" s="256">
        <f t="shared" si="95"/>
        <v>0</v>
      </c>
      <c r="BC39" s="257">
        <f t="shared" si="96"/>
        <v>0</v>
      </c>
      <c r="BD39" s="257">
        <f t="shared" si="97"/>
        <v>0</v>
      </c>
      <c r="BE39" s="258">
        <f t="shared" si="98"/>
        <v>0</v>
      </c>
      <c r="BF39" s="441">
        <f t="shared" si="100"/>
        <v>0</v>
      </c>
      <c r="BG39" s="442">
        <f t="shared" si="101"/>
        <v>0</v>
      </c>
      <c r="BH39" s="442">
        <f t="shared" si="102"/>
        <v>0</v>
      </c>
      <c r="BI39" s="443">
        <f t="shared" si="103"/>
        <v>0</v>
      </c>
      <c r="BJ39" s="441">
        <f t="shared" si="104"/>
        <v>0</v>
      </c>
      <c r="BK39" s="442">
        <f t="shared" si="105"/>
        <v>0</v>
      </c>
      <c r="BL39" s="442">
        <f t="shared" si="106"/>
        <v>0</v>
      </c>
      <c r="BM39" s="443">
        <f t="shared" si="107"/>
        <v>0</v>
      </c>
      <c r="BN39" s="441">
        <f t="shared" si="108"/>
        <v>0</v>
      </c>
      <c r="BO39" s="442">
        <f t="shared" si="109"/>
        <v>0</v>
      </c>
      <c r="BP39" s="442">
        <f t="shared" si="110"/>
        <v>0</v>
      </c>
      <c r="BQ39" s="443">
        <f t="shared" si="111"/>
        <v>0</v>
      </c>
      <c r="BR39" s="441">
        <f t="shared" si="112"/>
        <v>0</v>
      </c>
      <c r="BS39" s="442">
        <f t="shared" si="113"/>
        <v>0</v>
      </c>
      <c r="BT39" s="442">
        <f t="shared" si="114"/>
        <v>0</v>
      </c>
      <c r="BU39" s="443">
        <f t="shared" si="115"/>
        <v>0</v>
      </c>
    </row>
    <row r="40" spans="1:73" s="130" customFormat="1" ht="15">
      <c r="A40" s="424">
        <f>A39+1</f>
        <v>6</v>
      </c>
      <c r="B40" s="497" t="s">
        <v>227</v>
      </c>
      <c r="C40" s="499" t="s">
        <v>228</v>
      </c>
      <c r="D40" s="499" t="s">
        <v>228</v>
      </c>
      <c r="E40" s="9" t="s">
        <v>142</v>
      </c>
      <c r="F40" s="428">
        <f t="shared" si="61"/>
        <v>1</v>
      </c>
      <c r="G40" s="456">
        <f t="shared" si="62"/>
        <v>1</v>
      </c>
      <c r="H40" s="927">
        <f t="shared" si="99"/>
        <v>52</v>
      </c>
      <c r="I40" s="928"/>
      <c r="J40" s="428">
        <v>303</v>
      </c>
      <c r="K40" s="430" t="str">
        <f>IF(J40&lt;&gt;"",VLOOKUP(J40,'Eingabe 2 - Los 3'!P$4:R$21,2),"keine Zuweisung")</f>
        <v>Bibo - Treppen</v>
      </c>
      <c r="L40" s="428"/>
      <c r="M40" s="431"/>
      <c r="N40" s="432">
        <v>11</v>
      </c>
      <c r="O40" s="429">
        <v>47</v>
      </c>
      <c r="P40" s="429" t="s">
        <v>251</v>
      </c>
      <c r="Q40" s="433">
        <v>0</v>
      </c>
      <c r="R40" s="434">
        <v>0</v>
      </c>
      <c r="S40" s="435" t="s">
        <v>255</v>
      </c>
      <c r="T40" s="165"/>
      <c r="U40" s="279"/>
      <c r="V40" s="60">
        <f t="shared" si="63"/>
        <v>0</v>
      </c>
      <c r="W40" s="61">
        <f t="shared" si="64"/>
        <v>0</v>
      </c>
      <c r="X40" s="61">
        <f t="shared" si="65"/>
        <v>0</v>
      </c>
      <c r="Y40" s="62">
        <f t="shared" si="66"/>
        <v>0</v>
      </c>
      <c r="Z40" s="60">
        <f t="shared" si="67"/>
        <v>0</v>
      </c>
      <c r="AA40" s="61">
        <f t="shared" si="68"/>
        <v>0</v>
      </c>
      <c r="AB40" s="61">
        <f t="shared" si="69"/>
        <v>0</v>
      </c>
      <c r="AC40" s="62">
        <f t="shared" si="70"/>
        <v>0</v>
      </c>
      <c r="AD40" s="60">
        <f t="shared" si="71"/>
        <v>11</v>
      </c>
      <c r="AE40" s="61">
        <f t="shared" si="72"/>
        <v>0</v>
      </c>
      <c r="AF40" s="61">
        <f t="shared" si="73"/>
        <v>0</v>
      </c>
      <c r="AG40" s="62">
        <f t="shared" si="74"/>
        <v>11</v>
      </c>
      <c r="AH40" s="60">
        <f t="shared" si="75"/>
        <v>0</v>
      </c>
      <c r="AI40" s="61">
        <f t="shared" si="76"/>
        <v>0</v>
      </c>
      <c r="AJ40" s="61">
        <f t="shared" si="77"/>
        <v>0</v>
      </c>
      <c r="AK40" s="62">
        <f t="shared" si="78"/>
        <v>0</v>
      </c>
      <c r="AL40" s="60">
        <f t="shared" si="79"/>
        <v>0</v>
      </c>
      <c r="AM40" s="61">
        <f t="shared" si="80"/>
        <v>0</v>
      </c>
      <c r="AN40" s="61">
        <f t="shared" si="81"/>
        <v>0</v>
      </c>
      <c r="AO40" s="62">
        <f t="shared" si="82"/>
        <v>0</v>
      </c>
      <c r="AP40" s="60">
        <f t="shared" si="83"/>
        <v>0</v>
      </c>
      <c r="AQ40" s="61">
        <f t="shared" si="84"/>
        <v>0</v>
      </c>
      <c r="AR40" s="61">
        <f t="shared" si="85"/>
        <v>0</v>
      </c>
      <c r="AS40" s="62">
        <f t="shared" si="86"/>
        <v>0</v>
      </c>
      <c r="AT40" s="60">
        <f t="shared" si="87"/>
        <v>0</v>
      </c>
      <c r="AU40" s="61">
        <f t="shared" si="88"/>
        <v>0</v>
      </c>
      <c r="AV40" s="61">
        <f t="shared" si="89"/>
        <v>0</v>
      </c>
      <c r="AW40" s="62">
        <f t="shared" si="90"/>
        <v>0</v>
      </c>
      <c r="AX40" s="60">
        <f t="shared" si="91"/>
        <v>0</v>
      </c>
      <c r="AY40" s="61">
        <f t="shared" si="92"/>
        <v>0</v>
      </c>
      <c r="AZ40" s="61">
        <f t="shared" si="93"/>
        <v>0</v>
      </c>
      <c r="BA40" s="62">
        <f t="shared" si="94"/>
        <v>0</v>
      </c>
      <c r="BB40" s="256">
        <f t="shared" si="95"/>
        <v>0</v>
      </c>
      <c r="BC40" s="257">
        <f t="shared" si="96"/>
        <v>0</v>
      </c>
      <c r="BD40" s="257">
        <f t="shared" si="97"/>
        <v>0</v>
      </c>
      <c r="BE40" s="258">
        <f t="shared" si="98"/>
        <v>0</v>
      </c>
      <c r="BF40" s="441">
        <f t="shared" si="100"/>
        <v>0</v>
      </c>
      <c r="BG40" s="442">
        <f t="shared" si="101"/>
        <v>0</v>
      </c>
      <c r="BH40" s="442">
        <f t="shared" si="102"/>
        <v>0</v>
      </c>
      <c r="BI40" s="443">
        <f t="shared" si="103"/>
        <v>0</v>
      </c>
      <c r="BJ40" s="441">
        <f t="shared" si="104"/>
        <v>0</v>
      </c>
      <c r="BK40" s="442">
        <f t="shared" si="105"/>
        <v>0</v>
      </c>
      <c r="BL40" s="442">
        <f t="shared" si="106"/>
        <v>0</v>
      </c>
      <c r="BM40" s="443">
        <f t="shared" si="107"/>
        <v>0</v>
      </c>
      <c r="BN40" s="441">
        <f t="shared" si="108"/>
        <v>0</v>
      </c>
      <c r="BO40" s="442">
        <f t="shared" si="109"/>
        <v>0</v>
      </c>
      <c r="BP40" s="442">
        <f t="shared" si="110"/>
        <v>0</v>
      </c>
      <c r="BQ40" s="443">
        <f t="shared" si="111"/>
        <v>0</v>
      </c>
      <c r="BR40" s="441">
        <f t="shared" si="112"/>
        <v>0</v>
      </c>
      <c r="BS40" s="442">
        <f t="shared" si="113"/>
        <v>0</v>
      </c>
      <c r="BT40" s="442">
        <f t="shared" si="114"/>
        <v>0</v>
      </c>
      <c r="BU40" s="443">
        <f t="shared" si="115"/>
        <v>0</v>
      </c>
    </row>
    <row r="41" spans="1:73" s="130" customFormat="1" ht="15">
      <c r="A41" s="424">
        <f>A40+1</f>
        <v>7</v>
      </c>
      <c r="B41" s="497" t="s">
        <v>229</v>
      </c>
      <c r="C41" s="499" t="s">
        <v>230</v>
      </c>
      <c r="D41" s="499" t="s">
        <v>230</v>
      </c>
      <c r="E41" s="9" t="s">
        <v>141</v>
      </c>
      <c r="F41" s="428">
        <f t="shared" si="61"/>
        <v>0</v>
      </c>
      <c r="G41" s="456">
        <f t="shared" si="62"/>
        <v>0</v>
      </c>
      <c r="H41" s="927">
        <f t="shared" si="99"/>
        <v>0</v>
      </c>
      <c r="I41" s="928"/>
      <c r="J41" s="428"/>
      <c r="K41" s="430" t="str">
        <f>IF(J41&lt;&gt;"",VLOOKUP(J41,'Eingabe 2 - Los 3'!P$4:R$21,2),"keine Zuweisung")</f>
        <v>keine Zuweisung</v>
      </c>
      <c r="L41" s="428"/>
      <c r="M41" s="431"/>
      <c r="N41" s="432">
        <v>7</v>
      </c>
      <c r="O41" s="429">
        <v>48</v>
      </c>
      <c r="P41" s="429" t="s">
        <v>250</v>
      </c>
      <c r="Q41" s="433">
        <v>0</v>
      </c>
      <c r="R41" s="434">
        <v>0</v>
      </c>
      <c r="S41" s="435" t="s">
        <v>256</v>
      </c>
      <c r="T41" s="165"/>
      <c r="U41" s="279"/>
      <c r="V41" s="60">
        <f t="shared" si="63"/>
        <v>0</v>
      </c>
      <c r="W41" s="61">
        <f t="shared" si="64"/>
        <v>0</v>
      </c>
      <c r="X41" s="61">
        <f t="shared" si="65"/>
        <v>0</v>
      </c>
      <c r="Y41" s="62">
        <f t="shared" si="66"/>
        <v>0</v>
      </c>
      <c r="Z41" s="60">
        <f t="shared" si="67"/>
        <v>0</v>
      </c>
      <c r="AA41" s="61">
        <f t="shared" si="68"/>
        <v>0</v>
      </c>
      <c r="AB41" s="61">
        <f t="shared" si="69"/>
        <v>0</v>
      </c>
      <c r="AC41" s="62">
        <f t="shared" si="70"/>
        <v>0</v>
      </c>
      <c r="AD41" s="60">
        <f t="shared" si="71"/>
        <v>0</v>
      </c>
      <c r="AE41" s="61">
        <f t="shared" si="72"/>
        <v>0</v>
      </c>
      <c r="AF41" s="61">
        <f t="shared" si="73"/>
        <v>0</v>
      </c>
      <c r="AG41" s="62">
        <f t="shared" si="74"/>
        <v>0</v>
      </c>
      <c r="AH41" s="60">
        <f t="shared" si="75"/>
        <v>0</v>
      </c>
      <c r="AI41" s="61">
        <f t="shared" si="76"/>
        <v>0</v>
      </c>
      <c r="AJ41" s="61">
        <f t="shared" si="77"/>
        <v>0</v>
      </c>
      <c r="AK41" s="62">
        <f t="shared" si="78"/>
        <v>0</v>
      </c>
      <c r="AL41" s="60">
        <f t="shared" si="79"/>
        <v>0</v>
      </c>
      <c r="AM41" s="61">
        <f t="shared" si="80"/>
        <v>0</v>
      </c>
      <c r="AN41" s="61">
        <f t="shared" si="81"/>
        <v>0</v>
      </c>
      <c r="AO41" s="62">
        <f t="shared" si="82"/>
        <v>0</v>
      </c>
      <c r="AP41" s="60">
        <f t="shared" si="83"/>
        <v>0</v>
      </c>
      <c r="AQ41" s="61">
        <f t="shared" si="84"/>
        <v>0</v>
      </c>
      <c r="AR41" s="61">
        <f t="shared" si="85"/>
        <v>0</v>
      </c>
      <c r="AS41" s="62">
        <f t="shared" si="86"/>
        <v>0</v>
      </c>
      <c r="AT41" s="60">
        <f t="shared" si="87"/>
        <v>0</v>
      </c>
      <c r="AU41" s="61">
        <f t="shared" si="88"/>
        <v>0</v>
      </c>
      <c r="AV41" s="61">
        <f t="shared" si="89"/>
        <v>0</v>
      </c>
      <c r="AW41" s="62">
        <f t="shared" si="90"/>
        <v>0</v>
      </c>
      <c r="AX41" s="60">
        <f t="shared" si="91"/>
        <v>0</v>
      </c>
      <c r="AY41" s="61">
        <f t="shared" si="92"/>
        <v>0</v>
      </c>
      <c r="AZ41" s="61">
        <f t="shared" si="93"/>
        <v>0</v>
      </c>
      <c r="BA41" s="62">
        <f t="shared" si="94"/>
        <v>0</v>
      </c>
      <c r="BB41" s="256">
        <f t="shared" si="95"/>
        <v>0</v>
      </c>
      <c r="BC41" s="257">
        <f t="shared" si="96"/>
        <v>0</v>
      </c>
      <c r="BD41" s="257">
        <f t="shared" si="97"/>
        <v>0</v>
      </c>
      <c r="BE41" s="258">
        <f t="shared" si="98"/>
        <v>0</v>
      </c>
      <c r="BF41" s="441">
        <f t="shared" si="100"/>
        <v>0</v>
      </c>
      <c r="BG41" s="442">
        <f t="shared" si="101"/>
        <v>0</v>
      </c>
      <c r="BH41" s="442">
        <f t="shared" si="102"/>
        <v>0</v>
      </c>
      <c r="BI41" s="443">
        <f t="shared" si="103"/>
        <v>0</v>
      </c>
      <c r="BJ41" s="441">
        <f t="shared" si="104"/>
        <v>0</v>
      </c>
      <c r="BK41" s="442">
        <f t="shared" si="105"/>
        <v>0</v>
      </c>
      <c r="BL41" s="442">
        <f t="shared" si="106"/>
        <v>0</v>
      </c>
      <c r="BM41" s="443">
        <f t="shared" si="107"/>
        <v>0</v>
      </c>
      <c r="BN41" s="441">
        <f t="shared" si="108"/>
        <v>0</v>
      </c>
      <c r="BO41" s="442">
        <f t="shared" si="109"/>
        <v>0</v>
      </c>
      <c r="BP41" s="442">
        <f t="shared" si="110"/>
        <v>0</v>
      </c>
      <c r="BQ41" s="443">
        <f t="shared" si="111"/>
        <v>0</v>
      </c>
      <c r="BR41" s="441">
        <f t="shared" si="112"/>
        <v>0</v>
      </c>
      <c r="BS41" s="442">
        <f t="shared" si="113"/>
        <v>0</v>
      </c>
      <c r="BT41" s="442">
        <f t="shared" si="114"/>
        <v>0</v>
      </c>
      <c r="BU41" s="443">
        <f t="shared" si="115"/>
        <v>0</v>
      </c>
    </row>
    <row r="42" spans="1:73" s="130" customFormat="1" ht="15">
      <c r="A42" s="424"/>
      <c r="B42" s="436"/>
      <c r="C42" s="437"/>
      <c r="D42" s="438"/>
      <c r="E42" s="9"/>
      <c r="F42" s="428">
        <f t="shared" si="61"/>
        <v>0</v>
      </c>
      <c r="G42" s="456">
        <f t="shared" si="62"/>
        <v>0</v>
      </c>
      <c r="H42" s="927">
        <f t="shared" si="99"/>
        <v>0</v>
      </c>
      <c r="I42" s="928"/>
      <c r="J42" s="428"/>
      <c r="K42" s="430" t="str">
        <f>IF(J42&lt;&gt;"",VLOOKUP(J42,'Eingabe 2 - Los 3'!P$4:R$21,2),"keine Zuweisung")</f>
        <v>keine Zuweisung</v>
      </c>
      <c r="L42" s="428"/>
      <c r="M42" s="431"/>
      <c r="N42" s="432">
        <v>0</v>
      </c>
      <c r="O42" s="429">
        <v>49</v>
      </c>
      <c r="P42" s="429">
        <v>0</v>
      </c>
      <c r="Q42" s="433">
        <v>0</v>
      </c>
      <c r="R42" s="434">
        <v>0</v>
      </c>
      <c r="S42" s="435">
        <v>0</v>
      </c>
      <c r="T42" s="165"/>
      <c r="U42" s="274"/>
      <c r="V42" s="60">
        <f t="shared" si="63"/>
        <v>0</v>
      </c>
      <c r="W42" s="61">
        <f t="shared" si="64"/>
        <v>0</v>
      </c>
      <c r="X42" s="61">
        <f t="shared" si="65"/>
        <v>0</v>
      </c>
      <c r="Y42" s="62">
        <f t="shared" si="66"/>
        <v>0</v>
      </c>
      <c r="Z42" s="60">
        <f t="shared" si="67"/>
        <v>0</v>
      </c>
      <c r="AA42" s="61">
        <f t="shared" si="68"/>
        <v>0</v>
      </c>
      <c r="AB42" s="61">
        <f t="shared" si="69"/>
        <v>0</v>
      </c>
      <c r="AC42" s="62">
        <f t="shared" si="70"/>
        <v>0</v>
      </c>
      <c r="AD42" s="60">
        <f t="shared" si="71"/>
        <v>0</v>
      </c>
      <c r="AE42" s="61">
        <f t="shared" si="72"/>
        <v>0</v>
      </c>
      <c r="AF42" s="61">
        <f t="shared" si="73"/>
        <v>0</v>
      </c>
      <c r="AG42" s="62">
        <f t="shared" si="74"/>
        <v>0</v>
      </c>
      <c r="AH42" s="60">
        <f t="shared" si="75"/>
        <v>0</v>
      </c>
      <c r="AI42" s="61">
        <f t="shared" si="76"/>
        <v>0</v>
      </c>
      <c r="AJ42" s="61">
        <f t="shared" si="77"/>
        <v>0</v>
      </c>
      <c r="AK42" s="62">
        <f t="shared" si="78"/>
        <v>0</v>
      </c>
      <c r="AL42" s="60">
        <f t="shared" si="79"/>
        <v>0</v>
      </c>
      <c r="AM42" s="61">
        <f t="shared" si="80"/>
        <v>0</v>
      </c>
      <c r="AN42" s="61">
        <f t="shared" si="81"/>
        <v>0</v>
      </c>
      <c r="AO42" s="62">
        <f t="shared" si="82"/>
        <v>0</v>
      </c>
      <c r="AP42" s="60">
        <f t="shared" si="83"/>
        <v>0</v>
      </c>
      <c r="AQ42" s="61">
        <f t="shared" si="84"/>
        <v>0</v>
      </c>
      <c r="AR42" s="61">
        <f t="shared" si="85"/>
        <v>0</v>
      </c>
      <c r="AS42" s="62">
        <f t="shared" si="86"/>
        <v>0</v>
      </c>
      <c r="AT42" s="60">
        <f t="shared" si="87"/>
        <v>0</v>
      </c>
      <c r="AU42" s="61">
        <f t="shared" si="88"/>
        <v>0</v>
      </c>
      <c r="AV42" s="61">
        <f t="shared" si="89"/>
        <v>0</v>
      </c>
      <c r="AW42" s="62">
        <f t="shared" si="90"/>
        <v>0</v>
      </c>
      <c r="AX42" s="60">
        <f t="shared" si="91"/>
        <v>0</v>
      </c>
      <c r="AY42" s="61">
        <f t="shared" si="92"/>
        <v>0</v>
      </c>
      <c r="AZ42" s="61">
        <f t="shared" si="93"/>
        <v>0</v>
      </c>
      <c r="BA42" s="62">
        <f t="shared" si="94"/>
        <v>0</v>
      </c>
      <c r="BB42" s="256">
        <f t="shared" si="95"/>
        <v>0</v>
      </c>
      <c r="BC42" s="257">
        <f t="shared" si="96"/>
        <v>0</v>
      </c>
      <c r="BD42" s="257">
        <f t="shared" si="97"/>
        <v>0</v>
      </c>
      <c r="BE42" s="258">
        <f t="shared" si="98"/>
        <v>0</v>
      </c>
      <c r="BF42" s="441">
        <f t="shared" si="100"/>
        <v>0</v>
      </c>
      <c r="BG42" s="442">
        <f t="shared" si="101"/>
        <v>0</v>
      </c>
      <c r="BH42" s="442">
        <f t="shared" si="102"/>
        <v>0</v>
      </c>
      <c r="BI42" s="443">
        <f t="shared" si="103"/>
        <v>0</v>
      </c>
      <c r="BJ42" s="441">
        <f t="shared" si="104"/>
        <v>0</v>
      </c>
      <c r="BK42" s="442">
        <f t="shared" si="105"/>
        <v>0</v>
      </c>
      <c r="BL42" s="442">
        <f t="shared" si="106"/>
        <v>0</v>
      </c>
      <c r="BM42" s="443">
        <f t="shared" si="107"/>
        <v>0</v>
      </c>
      <c r="BN42" s="441">
        <f t="shared" si="108"/>
        <v>0</v>
      </c>
      <c r="BO42" s="442">
        <f t="shared" si="109"/>
        <v>0</v>
      </c>
      <c r="BP42" s="442">
        <f t="shared" si="110"/>
        <v>0</v>
      </c>
      <c r="BQ42" s="443">
        <f t="shared" si="111"/>
        <v>0</v>
      </c>
      <c r="BR42" s="441">
        <f t="shared" si="112"/>
        <v>0</v>
      </c>
      <c r="BS42" s="442">
        <f t="shared" si="113"/>
        <v>0</v>
      </c>
      <c r="BT42" s="442">
        <f t="shared" si="114"/>
        <v>0</v>
      </c>
      <c r="BU42" s="443">
        <f t="shared" si="115"/>
        <v>0</v>
      </c>
    </row>
    <row r="43" spans="1:73" s="132" customFormat="1" ht="15.75" thickBot="1">
      <c r="A43" s="272"/>
      <c r="B43" s="189"/>
      <c r="C43" s="99"/>
      <c r="D43" s="167"/>
      <c r="E43" s="168"/>
      <c r="F43" s="168"/>
      <c r="G43" s="459"/>
      <c r="H43" s="931"/>
      <c r="I43" s="932"/>
      <c r="J43" s="168"/>
      <c r="K43" s="169"/>
      <c r="L43" s="168"/>
      <c r="M43" s="170"/>
      <c r="N43" s="171"/>
      <c r="O43" s="168"/>
      <c r="P43" s="7"/>
      <c r="Q43" s="190"/>
      <c r="R43" s="191"/>
      <c r="S43" s="192"/>
      <c r="T43" s="193"/>
      <c r="U43" s="275"/>
      <c r="V43" s="280"/>
      <c r="W43" s="281"/>
      <c r="X43" s="67"/>
      <c r="Y43" s="68"/>
      <c r="Z43" s="66"/>
      <c r="AA43" s="67"/>
      <c r="AB43" s="67"/>
      <c r="AC43" s="68"/>
      <c r="AD43" s="66"/>
      <c r="AE43" s="67"/>
      <c r="AF43" s="67"/>
      <c r="AG43" s="68"/>
      <c r="AH43" s="66"/>
      <c r="AI43" s="67"/>
      <c r="AJ43" s="67"/>
      <c r="AK43" s="68"/>
      <c r="AL43" s="66"/>
      <c r="AM43" s="67"/>
      <c r="AN43" s="67"/>
      <c r="AO43" s="68"/>
      <c r="AP43" s="66"/>
      <c r="AQ43" s="67"/>
      <c r="AR43" s="67"/>
      <c r="AS43" s="68"/>
      <c r="AT43" s="66"/>
      <c r="AU43" s="67"/>
      <c r="AV43" s="67"/>
      <c r="AW43" s="68"/>
      <c r="AX43" s="66"/>
      <c r="AY43" s="67"/>
      <c r="AZ43" s="67"/>
      <c r="BA43" s="68"/>
      <c r="BB43" s="66"/>
      <c r="BC43" s="67"/>
      <c r="BD43" s="67"/>
      <c r="BE43" s="68"/>
      <c r="BF43" s="66"/>
      <c r="BG43" s="67"/>
      <c r="BH43" s="67"/>
      <c r="BI43" s="68"/>
      <c r="BJ43" s="66"/>
      <c r="BK43" s="67"/>
      <c r="BL43" s="67"/>
      <c r="BM43" s="68"/>
      <c r="BN43" s="66"/>
      <c r="BO43" s="67"/>
      <c r="BP43" s="67"/>
      <c r="BQ43" s="68"/>
      <c r="BR43" s="66"/>
      <c r="BS43" s="67"/>
      <c r="BT43" s="67"/>
      <c r="BU43" s="68"/>
    </row>
    <row r="44" spans="1:73" s="132" customFormat="1" ht="15.75" thickBot="1">
      <c r="A44" s="272"/>
      <c r="B44" s="76"/>
      <c r="C44" s="6"/>
      <c r="D44" s="6"/>
      <c r="E44" s="4"/>
      <c r="F44" s="4"/>
      <c r="G44" s="79"/>
      <c r="H44" s="79"/>
      <c r="I44" s="4"/>
      <c r="J44" s="4"/>
      <c r="K44" s="176"/>
      <c r="L44" s="4"/>
      <c r="M44" s="177"/>
      <c r="N44" s="178"/>
      <c r="O44" s="4"/>
      <c r="P44" s="5"/>
      <c r="Q44" s="75"/>
      <c r="R44" s="178"/>
      <c r="S44" s="74"/>
      <c r="T44" s="193"/>
      <c r="U44" s="276"/>
      <c r="V44" s="276"/>
      <c r="W44" s="276"/>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row>
    <row r="45" spans="1:73" s="130" customFormat="1" ht="15" customHeight="1">
      <c r="A45" s="266"/>
      <c r="B45" s="921" t="s">
        <v>217</v>
      </c>
      <c r="C45" s="465" t="s">
        <v>237</v>
      </c>
      <c r="D45" s="1015" t="s">
        <v>237</v>
      </c>
      <c r="E45" s="993"/>
      <c r="F45" s="993"/>
      <c r="G45" s="993"/>
      <c r="H45" s="993"/>
      <c r="I45" s="993"/>
      <c r="J45" s="993"/>
      <c r="K45" s="993"/>
      <c r="L45" s="993"/>
      <c r="M45" s="993"/>
      <c r="N45" s="993"/>
      <c r="O45" s="993"/>
      <c r="P45" s="993"/>
      <c r="Q45" s="993"/>
      <c r="R45" s="993"/>
      <c r="S45" s="967" t="s">
        <v>306</v>
      </c>
      <c r="T45" s="165"/>
      <c r="U45" s="920" t="str">
        <f>C45</f>
        <v>Stadtbibliothek - 2. Obergeschoss</v>
      </c>
      <c r="V45" s="917"/>
      <c r="W45" s="917"/>
      <c r="X45" s="917"/>
      <c r="Y45" s="917"/>
      <c r="Z45" s="917"/>
      <c r="AA45" s="917"/>
      <c r="AB45" s="917"/>
      <c r="AC45" s="917"/>
      <c r="AD45" s="911"/>
      <c r="AE45" s="912"/>
      <c r="AF45" s="912"/>
      <c r="AG45" s="912"/>
      <c r="AH45" s="911"/>
      <c r="AI45" s="912"/>
      <c r="AJ45" s="912"/>
      <c r="AK45" s="912"/>
      <c r="AL45" s="911"/>
      <c r="AM45" s="912"/>
      <c r="AN45" s="912"/>
      <c r="AO45" s="912"/>
      <c r="AP45" s="911"/>
      <c r="AQ45" s="912"/>
      <c r="AR45" s="912"/>
      <c r="AS45" s="912"/>
      <c r="AT45" s="911"/>
      <c r="AU45" s="912"/>
      <c r="AV45" s="912"/>
      <c r="AW45" s="912"/>
      <c r="AX45" s="911"/>
      <c r="AY45" s="912"/>
      <c r="AZ45" s="912"/>
      <c r="BA45" s="912"/>
      <c r="BB45" s="911"/>
      <c r="BC45" s="912"/>
      <c r="BD45" s="912"/>
      <c r="BE45" s="912"/>
      <c r="BF45" s="911"/>
      <c r="BG45" s="912"/>
      <c r="BH45" s="912"/>
      <c r="BI45" s="913"/>
      <c r="BJ45" s="911"/>
      <c r="BK45" s="912"/>
      <c r="BL45" s="912"/>
      <c r="BM45" s="913"/>
      <c r="BN45" s="911"/>
      <c r="BO45" s="912"/>
      <c r="BP45" s="912"/>
      <c r="BQ45" s="913"/>
      <c r="BR45" s="911"/>
      <c r="BS45" s="912"/>
      <c r="BT45" s="912"/>
      <c r="BU45" s="913"/>
    </row>
    <row r="46" spans="1:73" s="77" customFormat="1" ht="15.75" customHeight="1" thickBot="1">
      <c r="A46" s="271"/>
      <c r="B46" s="922"/>
      <c r="C46" s="466"/>
      <c r="D46" s="922"/>
      <c r="E46" s="922"/>
      <c r="F46" s="922"/>
      <c r="G46" s="922"/>
      <c r="H46" s="922"/>
      <c r="I46" s="922"/>
      <c r="J46" s="922"/>
      <c r="K46" s="922"/>
      <c r="L46" s="922"/>
      <c r="M46" s="922"/>
      <c r="N46" s="922"/>
      <c r="O46" s="922"/>
      <c r="P46" s="922"/>
      <c r="Q46" s="922"/>
      <c r="R46" s="922"/>
      <c r="S46" s="968"/>
      <c r="T46" s="78"/>
      <c r="U46" s="918"/>
      <c r="V46" s="919"/>
      <c r="W46" s="919"/>
      <c r="X46" s="919"/>
      <c r="Y46" s="919"/>
      <c r="Z46" s="919"/>
      <c r="AA46" s="919"/>
      <c r="AB46" s="919"/>
      <c r="AC46" s="919"/>
      <c r="AD46" s="914"/>
      <c r="AE46" s="914"/>
      <c r="AF46" s="914"/>
      <c r="AG46" s="914"/>
      <c r="AH46" s="914"/>
      <c r="AI46" s="914"/>
      <c r="AJ46" s="914"/>
      <c r="AK46" s="914"/>
      <c r="AL46" s="914"/>
      <c r="AM46" s="914"/>
      <c r="AN46" s="914"/>
      <c r="AO46" s="914"/>
      <c r="AP46" s="914"/>
      <c r="AQ46" s="914"/>
      <c r="AR46" s="914"/>
      <c r="AS46" s="914"/>
      <c r="AT46" s="914"/>
      <c r="AU46" s="914"/>
      <c r="AV46" s="914"/>
      <c r="AW46" s="914"/>
      <c r="AX46" s="914"/>
      <c r="AY46" s="914"/>
      <c r="AZ46" s="914"/>
      <c r="BA46" s="914"/>
      <c r="BB46" s="914"/>
      <c r="BC46" s="914"/>
      <c r="BD46" s="914"/>
      <c r="BE46" s="914"/>
      <c r="BF46" s="914"/>
      <c r="BG46" s="914"/>
      <c r="BH46" s="914"/>
      <c r="BI46" s="915"/>
      <c r="BJ46" s="914"/>
      <c r="BK46" s="914"/>
      <c r="BL46" s="914"/>
      <c r="BM46" s="915"/>
      <c r="BN46" s="914"/>
      <c r="BO46" s="914"/>
      <c r="BP46" s="914"/>
      <c r="BQ46" s="915"/>
      <c r="BR46" s="914"/>
      <c r="BS46" s="914"/>
      <c r="BT46" s="914"/>
      <c r="BU46" s="915"/>
    </row>
    <row r="47" spans="1:73" s="130" customFormat="1" ht="15">
      <c r="A47" s="266"/>
      <c r="B47" s="194"/>
      <c r="C47" s="180"/>
      <c r="D47" s="181"/>
      <c r="E47" s="98"/>
      <c r="F47" s="98"/>
      <c r="G47" s="182"/>
      <c r="H47" s="929"/>
      <c r="I47" s="930"/>
      <c r="J47" s="182"/>
      <c r="K47" s="183"/>
      <c r="L47" s="98"/>
      <c r="M47" s="184"/>
      <c r="N47" s="184"/>
      <c r="O47" s="186"/>
      <c r="P47" s="183"/>
      <c r="Q47" s="98"/>
      <c r="R47" s="187"/>
      <c r="S47" s="188"/>
      <c r="T47" s="165"/>
      <c r="U47" s="278"/>
      <c r="V47" s="71">
        <f aca="true" t="shared" si="116" ref="V47:BA47">SUM(V48:V65)</f>
        <v>309</v>
      </c>
      <c r="W47" s="72">
        <f t="shared" si="116"/>
        <v>0</v>
      </c>
      <c r="X47" s="72">
        <f t="shared" si="116"/>
        <v>0</v>
      </c>
      <c r="Y47" s="73">
        <f t="shared" si="116"/>
        <v>309</v>
      </c>
      <c r="Z47" s="71">
        <f t="shared" si="116"/>
        <v>27</v>
      </c>
      <c r="AA47" s="72">
        <f t="shared" si="116"/>
        <v>0</v>
      </c>
      <c r="AB47" s="72">
        <f t="shared" si="116"/>
        <v>0</v>
      </c>
      <c r="AC47" s="73">
        <f t="shared" si="116"/>
        <v>27</v>
      </c>
      <c r="AD47" s="71">
        <f t="shared" si="116"/>
        <v>0</v>
      </c>
      <c r="AE47" s="72">
        <f t="shared" si="116"/>
        <v>0</v>
      </c>
      <c r="AF47" s="72">
        <f t="shared" si="116"/>
        <v>0</v>
      </c>
      <c r="AG47" s="73">
        <f t="shared" si="116"/>
        <v>0</v>
      </c>
      <c r="AH47" s="71">
        <f t="shared" si="116"/>
        <v>0</v>
      </c>
      <c r="AI47" s="72">
        <f t="shared" si="116"/>
        <v>0</v>
      </c>
      <c r="AJ47" s="72">
        <f t="shared" si="116"/>
        <v>0</v>
      </c>
      <c r="AK47" s="73">
        <f t="shared" si="116"/>
        <v>0</v>
      </c>
      <c r="AL47" s="71">
        <f t="shared" si="116"/>
        <v>0</v>
      </c>
      <c r="AM47" s="72">
        <f t="shared" si="116"/>
        <v>0</v>
      </c>
      <c r="AN47" s="72">
        <f t="shared" si="116"/>
        <v>0</v>
      </c>
      <c r="AO47" s="73">
        <f t="shared" si="116"/>
        <v>0</v>
      </c>
      <c r="AP47" s="71">
        <f t="shared" si="116"/>
        <v>0</v>
      </c>
      <c r="AQ47" s="72">
        <f t="shared" si="116"/>
        <v>0</v>
      </c>
      <c r="AR47" s="72">
        <f t="shared" si="116"/>
        <v>0</v>
      </c>
      <c r="AS47" s="73">
        <f t="shared" si="116"/>
        <v>0</v>
      </c>
      <c r="AT47" s="71">
        <f t="shared" si="116"/>
        <v>0</v>
      </c>
      <c r="AU47" s="72">
        <f t="shared" si="116"/>
        <v>0</v>
      </c>
      <c r="AV47" s="72">
        <f t="shared" si="116"/>
        <v>0</v>
      </c>
      <c r="AW47" s="73">
        <f t="shared" si="116"/>
        <v>0</v>
      </c>
      <c r="AX47" s="71">
        <f t="shared" si="116"/>
        <v>16</v>
      </c>
      <c r="AY47" s="72">
        <f t="shared" si="116"/>
        <v>0</v>
      </c>
      <c r="AZ47" s="72">
        <f t="shared" si="116"/>
        <v>0</v>
      </c>
      <c r="BA47" s="73">
        <f t="shared" si="116"/>
        <v>16</v>
      </c>
      <c r="BB47" s="71">
        <f aca="true" t="shared" si="117" ref="BB47:BU47">SUM(BB48:BB65)</f>
        <v>0</v>
      </c>
      <c r="BC47" s="72">
        <f t="shared" si="117"/>
        <v>0</v>
      </c>
      <c r="BD47" s="72">
        <f t="shared" si="117"/>
        <v>0</v>
      </c>
      <c r="BE47" s="73">
        <f t="shared" si="117"/>
        <v>0</v>
      </c>
      <c r="BF47" s="71">
        <f t="shared" si="117"/>
        <v>0</v>
      </c>
      <c r="BG47" s="72">
        <f t="shared" si="117"/>
        <v>0</v>
      </c>
      <c r="BH47" s="72">
        <f t="shared" si="117"/>
        <v>0</v>
      </c>
      <c r="BI47" s="73">
        <f t="shared" si="117"/>
        <v>0</v>
      </c>
      <c r="BJ47" s="71">
        <f t="shared" si="117"/>
        <v>0</v>
      </c>
      <c r="BK47" s="72">
        <f t="shared" si="117"/>
        <v>0</v>
      </c>
      <c r="BL47" s="72">
        <f t="shared" si="117"/>
        <v>0</v>
      </c>
      <c r="BM47" s="73">
        <f t="shared" si="117"/>
        <v>0</v>
      </c>
      <c r="BN47" s="71">
        <f t="shared" si="117"/>
        <v>0</v>
      </c>
      <c r="BO47" s="72">
        <f t="shared" si="117"/>
        <v>0</v>
      </c>
      <c r="BP47" s="72">
        <f t="shared" si="117"/>
        <v>0</v>
      </c>
      <c r="BQ47" s="73">
        <f t="shared" si="117"/>
        <v>0</v>
      </c>
      <c r="BR47" s="71">
        <f t="shared" si="117"/>
        <v>0</v>
      </c>
      <c r="BS47" s="72">
        <f t="shared" si="117"/>
        <v>0</v>
      </c>
      <c r="BT47" s="72">
        <f t="shared" si="117"/>
        <v>0</v>
      </c>
      <c r="BU47" s="73">
        <f t="shared" si="117"/>
        <v>0</v>
      </c>
    </row>
    <row r="48" spans="1:73" s="130" customFormat="1" ht="15">
      <c r="A48" s="424">
        <v>1</v>
      </c>
      <c r="B48" s="495" t="s">
        <v>33</v>
      </c>
      <c r="C48" s="496" t="s">
        <v>11</v>
      </c>
      <c r="D48" s="496" t="s">
        <v>11</v>
      </c>
      <c r="E48" s="9" t="s">
        <v>142</v>
      </c>
      <c r="F48" s="428">
        <f aca="true" t="shared" si="118" ref="F48:F64">IF(E48="JA",1,0)</f>
        <v>1</v>
      </c>
      <c r="G48" s="456">
        <f aca="true" t="shared" si="119" ref="G48:G64">F48</f>
        <v>1</v>
      </c>
      <c r="H48" s="927">
        <f>IF(G48=1,$G$9,IF(G48=2,$H$9,IF(G48=3,$I$9,0)))</f>
        <v>52</v>
      </c>
      <c r="I48" s="928"/>
      <c r="J48" s="429">
        <v>301</v>
      </c>
      <c r="K48" s="430" t="str">
        <f>IF(J48&lt;&gt;"",VLOOKUP(J48,'Eingabe 2 - Los 3'!P$4:R$21,2),"keine Zuweisung")</f>
        <v>Bibo - Büro, Aufenthaltsr. - DG</v>
      </c>
      <c r="L48" s="428"/>
      <c r="M48" s="431"/>
      <c r="N48" s="432">
        <v>40</v>
      </c>
      <c r="O48" s="429">
        <v>42</v>
      </c>
      <c r="P48" s="429" t="s">
        <v>248</v>
      </c>
      <c r="Q48" s="433">
        <v>0</v>
      </c>
      <c r="R48" s="434">
        <v>0</v>
      </c>
      <c r="S48" s="435">
        <v>0</v>
      </c>
      <c r="T48" s="165"/>
      <c r="U48" s="279"/>
      <c r="V48" s="60">
        <f aca="true" t="shared" si="120" ref="V48:V64">IF($V$6=J48,N48,0)*IF($V$10=H48,1,0)</f>
        <v>40</v>
      </c>
      <c r="W48" s="61">
        <f aca="true" t="shared" si="121" ref="W48:W64">IF($V$6=J48,N48,0)*IF($W$10=H48,1,0)</f>
        <v>0</v>
      </c>
      <c r="X48" s="61">
        <f aca="true" t="shared" si="122" ref="X48:X64">IF($V$6=J48,N48,0)*IF($X$10=H48,1,0)</f>
        <v>0</v>
      </c>
      <c r="Y48" s="62">
        <f>IF($V$6=J48,N48,0)</f>
        <v>40</v>
      </c>
      <c r="Z48" s="60">
        <f aca="true" t="shared" si="123" ref="Z48:Z64">IF($Z$6=J48,N48,0)*IF($Z$10=H48,1,0)</f>
        <v>0</v>
      </c>
      <c r="AA48" s="61">
        <f aca="true" t="shared" si="124" ref="AA48:AA64">IF($Z$6=J48,N48,0)*IF($AA$10=H48,1,0)</f>
        <v>0</v>
      </c>
      <c r="AB48" s="61">
        <f aca="true" t="shared" si="125" ref="AB48:AB64">IF($Z$6=J48,N48,0)*IF($AB$10=H48,1,0)</f>
        <v>0</v>
      </c>
      <c r="AC48" s="62">
        <f>IF($Z$6=J48,N48,0)</f>
        <v>0</v>
      </c>
      <c r="AD48" s="60">
        <f aca="true" t="shared" si="126" ref="AD48:AD64">IF($AD$6=J48,N48,0)*IF($AD$10=H48,1,0)</f>
        <v>0</v>
      </c>
      <c r="AE48" s="61">
        <f aca="true" t="shared" si="127" ref="AE48:AE64">IF($AD$6=J48,N48,0)*IF($AE$10=H48,1,0)</f>
        <v>0</v>
      </c>
      <c r="AF48" s="61">
        <f aca="true" t="shared" si="128" ref="AF48:AF64">IF($AD$6=J48,N48,0)*IF($AF$10=H48,1,0)</f>
        <v>0</v>
      </c>
      <c r="AG48" s="62">
        <f>IF($AD$6=J48,N48,0)</f>
        <v>0</v>
      </c>
      <c r="AH48" s="60">
        <f aca="true" t="shared" si="129" ref="AH48:AH64">IF($AH$6=J48,N48,0)*IF($AH$10=H48,1,0)</f>
        <v>0</v>
      </c>
      <c r="AI48" s="61">
        <f aca="true" t="shared" si="130" ref="AI48:AI64">IF($AH$6=J48,N48,0)*IF($AI$10=H48,1,0)</f>
        <v>0</v>
      </c>
      <c r="AJ48" s="61">
        <f aca="true" t="shared" si="131" ref="AJ48:AJ64">IF($AH$6=J48,N48,0)*IF($AJ$10=H48,1,0)</f>
        <v>0</v>
      </c>
      <c r="AK48" s="62">
        <f>IF($AH$6=J48,N48,0)</f>
        <v>0</v>
      </c>
      <c r="AL48" s="60">
        <f aca="true" t="shared" si="132" ref="AL48:AL64">IF($AL$6=J48,N48,0)*IF($AL$10=H48,1,0)</f>
        <v>0</v>
      </c>
      <c r="AM48" s="61">
        <f aca="true" t="shared" si="133" ref="AM48:AM64">IF($AL$6=J48,N48,0)*IF($AM$10=H48,1,0)</f>
        <v>0</v>
      </c>
      <c r="AN48" s="61">
        <f aca="true" t="shared" si="134" ref="AN48:AN64">IF($AL$6=J48,N48,0)*IF($AN$10=H48,1,0)</f>
        <v>0</v>
      </c>
      <c r="AO48" s="62">
        <f>IF($AL$6=J48,N48,0)</f>
        <v>0</v>
      </c>
      <c r="AP48" s="60">
        <f aca="true" t="shared" si="135" ref="AP48:AP64">IF($AP$6=J48,N48,0)*IF($AP$10=H48,1,0)</f>
        <v>0</v>
      </c>
      <c r="AQ48" s="61">
        <f aca="true" t="shared" si="136" ref="AQ48:AQ64">IF($AP$6=J48,N48,0)*IF($AQ$10=H48,1,0)</f>
        <v>0</v>
      </c>
      <c r="AR48" s="61">
        <f aca="true" t="shared" si="137" ref="AR48:AR64">IF($AP$6=J48,N48,0)*IF($AR$10=H48,1,0)</f>
        <v>0</v>
      </c>
      <c r="AS48" s="62">
        <f>IF($AP$6=J48,N48,0)</f>
        <v>0</v>
      </c>
      <c r="AT48" s="60">
        <f aca="true" t="shared" si="138" ref="AT48:AT64">IF($AT$6=J48,N48,0)*IF($AT$10=H48,1,0)</f>
        <v>0</v>
      </c>
      <c r="AU48" s="61">
        <f aca="true" t="shared" si="139" ref="AU48:AU64">IF($AT$6=J48,N48,0)*IF($AU$10=H48,1,0)</f>
        <v>0</v>
      </c>
      <c r="AV48" s="61">
        <f aca="true" t="shared" si="140" ref="AV48:AV64">IF($AT$6=J48,N48,0)*IF($AV$10=H48,1,0)</f>
        <v>0</v>
      </c>
      <c r="AW48" s="62">
        <f>IF($AT$6=J48,N48,0)</f>
        <v>0</v>
      </c>
      <c r="AX48" s="60">
        <f aca="true" t="shared" si="141" ref="AX48:AX64">IF($AX$6=J48,N48,0)*IF($AX$10=H48,1,0)</f>
        <v>0</v>
      </c>
      <c r="AY48" s="61">
        <f aca="true" t="shared" si="142" ref="AY48:AY64">IF($AX$6=J48,N48,0)*IF($AY$10=H48,1,0)</f>
        <v>0</v>
      </c>
      <c r="AZ48" s="61">
        <f aca="true" t="shared" si="143" ref="AZ48:AZ64">IF($AX$6=J48,N48,0)*IF($AZ$10=H48,1,0)</f>
        <v>0</v>
      </c>
      <c r="BA48" s="62">
        <f>IF($AX$6=J48,N48,0)</f>
        <v>0</v>
      </c>
      <c r="BB48" s="256">
        <f aca="true" t="shared" si="144" ref="BB48:BB63">IF($BB$6=J48,N48,0)*IF($BB$10=H48,1,0)</f>
        <v>0</v>
      </c>
      <c r="BC48" s="257">
        <f aca="true" t="shared" si="145" ref="BC48:BC63">IF($BB$6=J48,N48,0)*IF($BC$10=H48,1,0)</f>
        <v>0</v>
      </c>
      <c r="BD48" s="257">
        <f aca="true" t="shared" si="146" ref="BD48:BD63">IF($BB$6=J48,N48,0)*IF($BD$10=H48,1,0)</f>
        <v>0</v>
      </c>
      <c r="BE48" s="258">
        <f>IF($BB$6=J48,N48,0)</f>
        <v>0</v>
      </c>
      <c r="BF48" s="441">
        <f>IF($BF$6=J48,N48,0)*IF($BF$10=H48,1,0)</f>
        <v>0</v>
      </c>
      <c r="BG48" s="442">
        <f>IF($BF$6=J48,N48,0)*IF($BG$10=H48,1,0)</f>
        <v>0</v>
      </c>
      <c r="BH48" s="442">
        <f>IF($BF$6=J48,N48,0)*IF($BH$10=H48,1,0)</f>
        <v>0</v>
      </c>
      <c r="BI48" s="443">
        <f>IF($BF$6=J48,N48,0)</f>
        <v>0</v>
      </c>
      <c r="BJ48" s="441">
        <f>IF($BJ$6=J48,N48,0)*IF($BJ$10=H48,1,0)</f>
        <v>0</v>
      </c>
      <c r="BK48" s="442">
        <f>IF($BJ$6=J48,N48,0)*IF($BK$10=H48,1,0)</f>
        <v>0</v>
      </c>
      <c r="BL48" s="442">
        <f>IF($BJ$6=J48,N48,0)*IF($BL$10=H48,1,0)</f>
        <v>0</v>
      </c>
      <c r="BM48" s="443">
        <f>IF($BJ$6=J48,N48,0)</f>
        <v>0</v>
      </c>
      <c r="BN48" s="441">
        <f>IF($BN$6=J48,N48,0)*IF($BJ$10=H48,1,0)</f>
        <v>0</v>
      </c>
      <c r="BO48" s="442">
        <f>IF($BN$6=J48,N48,0)*IF($BK$10=H48,1,0)</f>
        <v>0</v>
      </c>
      <c r="BP48" s="442">
        <f>IF($BN$6=J48,N48,0)*IF($BL$10=H48,1,0)</f>
        <v>0</v>
      </c>
      <c r="BQ48" s="443">
        <f>IF($BN$6=J48,N48,0)</f>
        <v>0</v>
      </c>
      <c r="BR48" s="441">
        <f>IF($BR$6=J48,N48,0)*IF($BJ$10=H48,1,0)</f>
        <v>0</v>
      </c>
      <c r="BS48" s="442">
        <f>IF($BR$6=J48,N48,0)*IF($BK$10=H48,1,0)</f>
        <v>0</v>
      </c>
      <c r="BT48" s="442">
        <f>IF($BR$6=J48,N48,0)*IF($BL$10=H48,1,0)</f>
        <v>0</v>
      </c>
      <c r="BU48" s="443">
        <f>IF($BR$6=J48,N48,0)</f>
        <v>0</v>
      </c>
    </row>
    <row r="49" spans="1:73" s="130" customFormat="1" ht="15">
      <c r="A49" s="424">
        <f>A48+1</f>
        <v>2</v>
      </c>
      <c r="B49" s="495" t="s">
        <v>34</v>
      </c>
      <c r="C49" s="496" t="s">
        <v>238</v>
      </c>
      <c r="D49" s="496" t="s">
        <v>238</v>
      </c>
      <c r="E49" s="9" t="s">
        <v>142</v>
      </c>
      <c r="F49" s="428">
        <f t="shared" si="118"/>
        <v>1</v>
      </c>
      <c r="G49" s="456">
        <f t="shared" si="119"/>
        <v>1</v>
      </c>
      <c r="H49" s="927">
        <f aca="true" t="shared" si="147" ref="H49:H63">IF(G49=1,$G$9,IF(G49=2,$H$9,IF(G49=3,$I$9,0)))</f>
        <v>52</v>
      </c>
      <c r="I49" s="928"/>
      <c r="J49" s="429">
        <v>301</v>
      </c>
      <c r="K49" s="430" t="str">
        <f>IF(J49&lt;&gt;"",VLOOKUP(J49,'Eingabe 2 - Los 3'!P$4:R$21,2),"keine Zuweisung")</f>
        <v>Bibo - Büro, Aufenthaltsr. - DG</v>
      </c>
      <c r="L49" s="428"/>
      <c r="M49" s="431"/>
      <c r="N49" s="432">
        <v>73</v>
      </c>
      <c r="O49" s="429">
        <v>43</v>
      </c>
      <c r="P49" s="429" t="s">
        <v>248</v>
      </c>
      <c r="Q49" s="433">
        <v>0</v>
      </c>
      <c r="R49" s="434">
        <v>0</v>
      </c>
      <c r="S49" s="435">
        <v>0</v>
      </c>
      <c r="T49" s="165"/>
      <c r="U49" s="279"/>
      <c r="V49" s="60">
        <f t="shared" si="120"/>
        <v>73</v>
      </c>
      <c r="W49" s="61">
        <f t="shared" si="121"/>
        <v>0</v>
      </c>
      <c r="X49" s="61">
        <f t="shared" si="122"/>
        <v>0</v>
      </c>
      <c r="Y49" s="62">
        <f>IF($V$6=J49,N49,0)</f>
        <v>73</v>
      </c>
      <c r="Z49" s="60">
        <f t="shared" si="123"/>
        <v>0</v>
      </c>
      <c r="AA49" s="61">
        <f t="shared" si="124"/>
        <v>0</v>
      </c>
      <c r="AB49" s="61">
        <f t="shared" si="125"/>
        <v>0</v>
      </c>
      <c r="AC49" s="62">
        <f>IF($Z$6=J49,N49,0)</f>
        <v>0</v>
      </c>
      <c r="AD49" s="60">
        <f t="shared" si="126"/>
        <v>0</v>
      </c>
      <c r="AE49" s="61">
        <f t="shared" si="127"/>
        <v>0</v>
      </c>
      <c r="AF49" s="61">
        <f t="shared" si="128"/>
        <v>0</v>
      </c>
      <c r="AG49" s="62">
        <f>IF($AD$6=J49,N49,0)</f>
        <v>0</v>
      </c>
      <c r="AH49" s="60">
        <f t="shared" si="129"/>
        <v>0</v>
      </c>
      <c r="AI49" s="61">
        <f t="shared" si="130"/>
        <v>0</v>
      </c>
      <c r="AJ49" s="61">
        <f t="shared" si="131"/>
        <v>0</v>
      </c>
      <c r="AK49" s="62">
        <f>IF($AH$6=J49,N49,0)</f>
        <v>0</v>
      </c>
      <c r="AL49" s="60">
        <f t="shared" si="132"/>
        <v>0</v>
      </c>
      <c r="AM49" s="61">
        <f t="shared" si="133"/>
        <v>0</v>
      </c>
      <c r="AN49" s="61">
        <f t="shared" si="134"/>
        <v>0</v>
      </c>
      <c r="AO49" s="62">
        <f>IF($AL$6=J49,N49,0)</f>
        <v>0</v>
      </c>
      <c r="AP49" s="60">
        <f t="shared" si="135"/>
        <v>0</v>
      </c>
      <c r="AQ49" s="61">
        <f t="shared" si="136"/>
        <v>0</v>
      </c>
      <c r="AR49" s="61">
        <f t="shared" si="137"/>
        <v>0</v>
      </c>
      <c r="AS49" s="62">
        <f>IF($AP$6=J49,N49,0)</f>
        <v>0</v>
      </c>
      <c r="AT49" s="60">
        <f t="shared" si="138"/>
        <v>0</v>
      </c>
      <c r="AU49" s="61">
        <f t="shared" si="139"/>
        <v>0</v>
      </c>
      <c r="AV49" s="61">
        <f t="shared" si="140"/>
        <v>0</v>
      </c>
      <c r="AW49" s="62">
        <f>IF($AT$6=J49,N49,0)</f>
        <v>0</v>
      </c>
      <c r="AX49" s="60">
        <f t="shared" si="141"/>
        <v>0</v>
      </c>
      <c r="AY49" s="61">
        <f t="shared" si="142"/>
        <v>0</v>
      </c>
      <c r="AZ49" s="61">
        <f t="shared" si="143"/>
        <v>0</v>
      </c>
      <c r="BA49" s="62">
        <f>IF($AX$6=J49,N49,0)</f>
        <v>0</v>
      </c>
      <c r="BB49" s="256">
        <f t="shared" si="144"/>
        <v>0</v>
      </c>
      <c r="BC49" s="257">
        <f t="shared" si="145"/>
        <v>0</v>
      </c>
      <c r="BD49" s="257">
        <f t="shared" si="146"/>
        <v>0</v>
      </c>
      <c r="BE49" s="258">
        <f aca="true" t="shared" si="148" ref="BE49:BE63">IF($BB$6=J49,N49,0)</f>
        <v>0</v>
      </c>
      <c r="BF49" s="441">
        <f aca="true" t="shared" si="149" ref="BF49:BF64">IF($BF$6=J49,N49,0)*IF($BF$10=H49,1,0)</f>
        <v>0</v>
      </c>
      <c r="BG49" s="442">
        <f aca="true" t="shared" si="150" ref="BG49:BG64">IF($BF$6=J49,N49,0)*IF($BG$10=H49,1,0)</f>
        <v>0</v>
      </c>
      <c r="BH49" s="442">
        <f aca="true" t="shared" si="151" ref="BH49:BH64">IF($BF$6=J49,N49,0)*IF($BH$10=H49,1,0)</f>
        <v>0</v>
      </c>
      <c r="BI49" s="443">
        <f aca="true" t="shared" si="152" ref="BI49:BI64">IF($BF$6=J49,N49,0)</f>
        <v>0</v>
      </c>
      <c r="BJ49" s="441">
        <f aca="true" t="shared" si="153" ref="BJ49:BJ64">IF($BJ$6=J49,N49,0)*IF($BJ$10=H49,1,0)</f>
        <v>0</v>
      </c>
      <c r="BK49" s="442">
        <f aca="true" t="shared" si="154" ref="BK49:BK64">IF($BJ$6=J49,N49,0)*IF($BK$10=H49,1,0)</f>
        <v>0</v>
      </c>
      <c r="BL49" s="442">
        <f aca="true" t="shared" si="155" ref="BL49:BL64">IF($BJ$6=J49,N49,0)*IF($BL$10=H49,1,0)</f>
        <v>0</v>
      </c>
      <c r="BM49" s="443">
        <f aca="true" t="shared" si="156" ref="BM49:BM64">IF($BJ$6=J49,N49,0)</f>
        <v>0</v>
      </c>
      <c r="BN49" s="441">
        <f aca="true" t="shared" si="157" ref="BN49:BN64">IF($BN$6=J49,N49,0)*IF($BJ$10=H49,1,0)</f>
        <v>0</v>
      </c>
      <c r="BO49" s="442">
        <f aca="true" t="shared" si="158" ref="BO49:BO64">IF($BN$6=J49,N49,0)*IF($BK$10=H49,1,0)</f>
        <v>0</v>
      </c>
      <c r="BP49" s="442">
        <f aca="true" t="shared" si="159" ref="BP49:BP64">IF($BN$6=J49,N49,0)*IF($BL$10=H49,1,0)</f>
        <v>0</v>
      </c>
      <c r="BQ49" s="443">
        <f aca="true" t="shared" si="160" ref="BQ49:BQ64">IF($BN$6=J49,N49,0)</f>
        <v>0</v>
      </c>
      <c r="BR49" s="441">
        <f aca="true" t="shared" si="161" ref="BR49:BR64">IF($BR$6=J49,N49,0)*IF($BJ$10=H49,1,0)</f>
        <v>0</v>
      </c>
      <c r="BS49" s="442">
        <f aca="true" t="shared" si="162" ref="BS49:BS64">IF($BR$6=J49,N49,0)*IF($BK$10=H49,1,0)</f>
        <v>0</v>
      </c>
      <c r="BT49" s="442">
        <f aca="true" t="shared" si="163" ref="BT49:BT64">IF($BR$6=J49,N49,0)*IF($BL$10=H49,1,0)</f>
        <v>0</v>
      </c>
      <c r="BU49" s="443">
        <f aca="true" t="shared" si="164" ref="BU49:BU64">IF($BR$6=J49,N49,0)</f>
        <v>0</v>
      </c>
    </row>
    <row r="50" spans="1:73" s="130" customFormat="1" ht="15">
      <c r="A50" s="424">
        <f aca="true" t="shared" si="165" ref="A50:A63">A49+1</f>
        <v>3</v>
      </c>
      <c r="B50" s="497" t="s">
        <v>35</v>
      </c>
      <c r="C50" s="496" t="s">
        <v>221</v>
      </c>
      <c r="D50" s="496" t="s">
        <v>221</v>
      </c>
      <c r="E50" s="9" t="s">
        <v>142</v>
      </c>
      <c r="F50" s="428">
        <f t="shared" si="118"/>
        <v>1</v>
      </c>
      <c r="G50" s="456">
        <f t="shared" si="119"/>
        <v>1</v>
      </c>
      <c r="H50" s="927">
        <f t="shared" si="147"/>
        <v>52</v>
      </c>
      <c r="I50" s="928"/>
      <c r="J50" s="429">
        <v>308</v>
      </c>
      <c r="K50" s="430" t="str">
        <f>IF(J50&lt;&gt;"",VLOOKUP(J50,'Eingabe 2 - Los 3'!P$4:R$21,2),"keine Zuweisung")</f>
        <v>Bibo - Sanitärräume - DG</v>
      </c>
      <c r="L50" s="428"/>
      <c r="M50" s="431"/>
      <c r="N50" s="432">
        <v>6</v>
      </c>
      <c r="O50" s="429">
        <v>44</v>
      </c>
      <c r="P50" s="429" t="s">
        <v>249</v>
      </c>
      <c r="Q50" s="433">
        <v>0</v>
      </c>
      <c r="R50" s="434">
        <v>0</v>
      </c>
      <c r="S50" s="435">
        <v>0</v>
      </c>
      <c r="T50" s="165"/>
      <c r="U50" s="279"/>
      <c r="V50" s="60">
        <f t="shared" si="120"/>
        <v>0</v>
      </c>
      <c r="W50" s="61">
        <f t="shared" si="121"/>
        <v>0</v>
      </c>
      <c r="X50" s="61">
        <f t="shared" si="122"/>
        <v>0</v>
      </c>
      <c r="Y50" s="62">
        <f aca="true" t="shared" si="166" ref="Y50:Y63">IF($V$6=J50,N50,0)</f>
        <v>0</v>
      </c>
      <c r="Z50" s="60">
        <f t="shared" si="123"/>
        <v>0</v>
      </c>
      <c r="AA50" s="61">
        <f t="shared" si="124"/>
        <v>0</v>
      </c>
      <c r="AB50" s="61">
        <f t="shared" si="125"/>
        <v>0</v>
      </c>
      <c r="AC50" s="62">
        <f aca="true" t="shared" si="167" ref="AC50:AC63">IF($Z$6=J50,N50,0)</f>
        <v>0</v>
      </c>
      <c r="AD50" s="60">
        <f t="shared" si="126"/>
        <v>0</v>
      </c>
      <c r="AE50" s="61">
        <f t="shared" si="127"/>
        <v>0</v>
      </c>
      <c r="AF50" s="61">
        <f t="shared" si="128"/>
        <v>0</v>
      </c>
      <c r="AG50" s="62">
        <f aca="true" t="shared" si="168" ref="AG50:AG63">IF($AD$6=J50,N50,0)</f>
        <v>0</v>
      </c>
      <c r="AH50" s="60">
        <f t="shared" si="129"/>
        <v>0</v>
      </c>
      <c r="AI50" s="61">
        <f t="shared" si="130"/>
        <v>0</v>
      </c>
      <c r="AJ50" s="61">
        <f t="shared" si="131"/>
        <v>0</v>
      </c>
      <c r="AK50" s="62">
        <f aca="true" t="shared" si="169" ref="AK50:AK63">IF($AH$6=J50,N50,0)</f>
        <v>0</v>
      </c>
      <c r="AL50" s="60">
        <f t="shared" si="132"/>
        <v>0</v>
      </c>
      <c r="AM50" s="61">
        <f t="shared" si="133"/>
        <v>0</v>
      </c>
      <c r="AN50" s="61">
        <f t="shared" si="134"/>
        <v>0</v>
      </c>
      <c r="AO50" s="62">
        <f aca="true" t="shared" si="170" ref="AO50:AO63">IF($AL$6=J50,N50,0)</f>
        <v>0</v>
      </c>
      <c r="AP50" s="60">
        <f t="shared" si="135"/>
        <v>0</v>
      </c>
      <c r="AQ50" s="61">
        <f t="shared" si="136"/>
        <v>0</v>
      </c>
      <c r="AR50" s="61">
        <f t="shared" si="137"/>
        <v>0</v>
      </c>
      <c r="AS50" s="62">
        <f aca="true" t="shared" si="171" ref="AS50:AS63">IF($AP$6=J50,N50,0)</f>
        <v>0</v>
      </c>
      <c r="AT50" s="60">
        <f t="shared" si="138"/>
        <v>0</v>
      </c>
      <c r="AU50" s="61">
        <f t="shared" si="139"/>
        <v>0</v>
      </c>
      <c r="AV50" s="61">
        <f t="shared" si="140"/>
        <v>0</v>
      </c>
      <c r="AW50" s="62">
        <f aca="true" t="shared" si="172" ref="AW50:AW63">IF($AT$6=J50,N50,0)</f>
        <v>0</v>
      </c>
      <c r="AX50" s="60">
        <f t="shared" si="141"/>
        <v>6</v>
      </c>
      <c r="AY50" s="61">
        <f t="shared" si="142"/>
        <v>0</v>
      </c>
      <c r="AZ50" s="61">
        <f t="shared" si="143"/>
        <v>0</v>
      </c>
      <c r="BA50" s="62">
        <f aca="true" t="shared" si="173" ref="BA50:BA63">IF($AX$6=J50,N50,0)</f>
        <v>6</v>
      </c>
      <c r="BB50" s="256">
        <f t="shared" si="144"/>
        <v>0</v>
      </c>
      <c r="BC50" s="257">
        <f t="shared" si="145"/>
        <v>0</v>
      </c>
      <c r="BD50" s="257">
        <f t="shared" si="146"/>
        <v>0</v>
      </c>
      <c r="BE50" s="258">
        <f t="shared" si="148"/>
        <v>0</v>
      </c>
      <c r="BF50" s="441">
        <f t="shared" si="149"/>
        <v>0</v>
      </c>
      <c r="BG50" s="442">
        <f t="shared" si="150"/>
        <v>0</v>
      </c>
      <c r="BH50" s="442">
        <f t="shared" si="151"/>
        <v>0</v>
      </c>
      <c r="BI50" s="443">
        <f t="shared" si="152"/>
        <v>0</v>
      </c>
      <c r="BJ50" s="441">
        <f t="shared" si="153"/>
        <v>0</v>
      </c>
      <c r="BK50" s="442">
        <f t="shared" si="154"/>
        <v>0</v>
      </c>
      <c r="BL50" s="442">
        <f t="shared" si="155"/>
        <v>0</v>
      </c>
      <c r="BM50" s="443">
        <f t="shared" si="156"/>
        <v>0</v>
      </c>
      <c r="BN50" s="441">
        <f t="shared" si="157"/>
        <v>0</v>
      </c>
      <c r="BO50" s="442">
        <f t="shared" si="158"/>
        <v>0</v>
      </c>
      <c r="BP50" s="442">
        <f t="shared" si="159"/>
        <v>0</v>
      </c>
      <c r="BQ50" s="443">
        <f t="shared" si="160"/>
        <v>0</v>
      </c>
      <c r="BR50" s="441">
        <f t="shared" si="161"/>
        <v>0</v>
      </c>
      <c r="BS50" s="442">
        <f t="shared" si="162"/>
        <v>0</v>
      </c>
      <c r="BT50" s="442">
        <f t="shared" si="163"/>
        <v>0</v>
      </c>
      <c r="BU50" s="443">
        <f t="shared" si="164"/>
        <v>0</v>
      </c>
    </row>
    <row r="51" spans="1:73" s="130" customFormat="1" ht="15">
      <c r="A51" s="424">
        <f t="shared" si="165"/>
        <v>4</v>
      </c>
      <c r="B51" s="498" t="s">
        <v>36</v>
      </c>
      <c r="C51" s="496" t="s">
        <v>239</v>
      </c>
      <c r="D51" s="496" t="s">
        <v>239</v>
      </c>
      <c r="E51" s="9" t="s">
        <v>141</v>
      </c>
      <c r="F51" s="428">
        <f t="shared" si="118"/>
        <v>0</v>
      </c>
      <c r="G51" s="456">
        <f t="shared" si="119"/>
        <v>0</v>
      </c>
      <c r="H51" s="927">
        <f t="shared" si="147"/>
        <v>0</v>
      </c>
      <c r="I51" s="928"/>
      <c r="J51" s="429"/>
      <c r="K51" s="430" t="str">
        <f>IF(J51&lt;&gt;"",VLOOKUP(J51,'Eingabe 2 - Los 3'!P$4:R$21,2),"keine Zuweisung")</f>
        <v>keine Zuweisung</v>
      </c>
      <c r="L51" s="428"/>
      <c r="M51" s="431"/>
      <c r="N51" s="432">
        <v>0</v>
      </c>
      <c r="O51" s="429">
        <v>45</v>
      </c>
      <c r="P51" s="429" t="s">
        <v>249</v>
      </c>
      <c r="Q51" s="433">
        <v>0</v>
      </c>
      <c r="R51" s="434">
        <v>0</v>
      </c>
      <c r="S51" s="435">
        <v>0</v>
      </c>
      <c r="T51" s="165"/>
      <c r="U51" s="279"/>
      <c r="V51" s="60">
        <f t="shared" si="120"/>
        <v>0</v>
      </c>
      <c r="W51" s="61">
        <f t="shared" si="121"/>
        <v>0</v>
      </c>
      <c r="X51" s="61">
        <f t="shared" si="122"/>
        <v>0</v>
      </c>
      <c r="Y51" s="62">
        <f t="shared" si="166"/>
        <v>0</v>
      </c>
      <c r="Z51" s="60">
        <f t="shared" si="123"/>
        <v>0</v>
      </c>
      <c r="AA51" s="61">
        <f t="shared" si="124"/>
        <v>0</v>
      </c>
      <c r="AB51" s="61">
        <f t="shared" si="125"/>
        <v>0</v>
      </c>
      <c r="AC51" s="62">
        <f t="shared" si="167"/>
        <v>0</v>
      </c>
      <c r="AD51" s="60">
        <f t="shared" si="126"/>
        <v>0</v>
      </c>
      <c r="AE51" s="61">
        <f t="shared" si="127"/>
        <v>0</v>
      </c>
      <c r="AF51" s="61">
        <f t="shared" si="128"/>
        <v>0</v>
      </c>
      <c r="AG51" s="62">
        <f t="shared" si="168"/>
        <v>0</v>
      </c>
      <c r="AH51" s="60">
        <f t="shared" si="129"/>
        <v>0</v>
      </c>
      <c r="AI51" s="61">
        <f t="shared" si="130"/>
        <v>0</v>
      </c>
      <c r="AJ51" s="61">
        <f t="shared" si="131"/>
        <v>0</v>
      </c>
      <c r="AK51" s="62">
        <f t="shared" si="169"/>
        <v>0</v>
      </c>
      <c r="AL51" s="60">
        <f t="shared" si="132"/>
        <v>0</v>
      </c>
      <c r="AM51" s="61">
        <f t="shared" si="133"/>
        <v>0</v>
      </c>
      <c r="AN51" s="61">
        <f t="shared" si="134"/>
        <v>0</v>
      </c>
      <c r="AO51" s="62">
        <f t="shared" si="170"/>
        <v>0</v>
      </c>
      <c r="AP51" s="60">
        <f t="shared" si="135"/>
        <v>0</v>
      </c>
      <c r="AQ51" s="61">
        <f t="shared" si="136"/>
        <v>0</v>
      </c>
      <c r="AR51" s="61">
        <f t="shared" si="137"/>
        <v>0</v>
      </c>
      <c r="AS51" s="62">
        <f t="shared" si="171"/>
        <v>0</v>
      </c>
      <c r="AT51" s="60">
        <f t="shared" si="138"/>
        <v>0</v>
      </c>
      <c r="AU51" s="61">
        <f t="shared" si="139"/>
        <v>0</v>
      </c>
      <c r="AV51" s="61">
        <f t="shared" si="140"/>
        <v>0</v>
      </c>
      <c r="AW51" s="62">
        <f t="shared" si="172"/>
        <v>0</v>
      </c>
      <c r="AX51" s="60">
        <f t="shared" si="141"/>
        <v>0</v>
      </c>
      <c r="AY51" s="61">
        <f t="shared" si="142"/>
        <v>0</v>
      </c>
      <c r="AZ51" s="61">
        <f t="shared" si="143"/>
        <v>0</v>
      </c>
      <c r="BA51" s="62">
        <f t="shared" si="173"/>
        <v>0</v>
      </c>
      <c r="BB51" s="256">
        <f t="shared" si="144"/>
        <v>0</v>
      </c>
      <c r="BC51" s="257">
        <f t="shared" si="145"/>
        <v>0</v>
      </c>
      <c r="BD51" s="257">
        <f t="shared" si="146"/>
        <v>0</v>
      </c>
      <c r="BE51" s="258">
        <f t="shared" si="148"/>
        <v>0</v>
      </c>
      <c r="BF51" s="441">
        <f t="shared" si="149"/>
        <v>0</v>
      </c>
      <c r="BG51" s="442">
        <f t="shared" si="150"/>
        <v>0</v>
      </c>
      <c r="BH51" s="442">
        <f t="shared" si="151"/>
        <v>0</v>
      </c>
      <c r="BI51" s="443">
        <f t="shared" si="152"/>
        <v>0</v>
      </c>
      <c r="BJ51" s="441">
        <f t="shared" si="153"/>
        <v>0</v>
      </c>
      <c r="BK51" s="442">
        <f t="shared" si="154"/>
        <v>0</v>
      </c>
      <c r="BL51" s="442">
        <f t="shared" si="155"/>
        <v>0</v>
      </c>
      <c r="BM51" s="443">
        <f t="shared" si="156"/>
        <v>0</v>
      </c>
      <c r="BN51" s="441">
        <f t="shared" si="157"/>
        <v>0</v>
      </c>
      <c r="BO51" s="442">
        <f t="shared" si="158"/>
        <v>0</v>
      </c>
      <c r="BP51" s="442">
        <f t="shared" si="159"/>
        <v>0</v>
      </c>
      <c r="BQ51" s="443">
        <f t="shared" si="160"/>
        <v>0</v>
      </c>
      <c r="BR51" s="441">
        <f t="shared" si="161"/>
        <v>0</v>
      </c>
      <c r="BS51" s="442">
        <f t="shared" si="162"/>
        <v>0</v>
      </c>
      <c r="BT51" s="442">
        <f t="shared" si="163"/>
        <v>0</v>
      </c>
      <c r="BU51" s="443">
        <f t="shared" si="164"/>
        <v>0</v>
      </c>
    </row>
    <row r="52" spans="1:73" s="130" customFormat="1" ht="15">
      <c r="A52" s="424">
        <f t="shared" si="165"/>
        <v>5</v>
      </c>
      <c r="B52" s="497" t="s">
        <v>37</v>
      </c>
      <c r="C52" s="496" t="s">
        <v>240</v>
      </c>
      <c r="D52" s="496" t="s">
        <v>240</v>
      </c>
      <c r="E52" s="9" t="s">
        <v>142</v>
      </c>
      <c r="F52" s="428">
        <f t="shared" si="118"/>
        <v>1</v>
      </c>
      <c r="G52" s="456">
        <f t="shared" si="119"/>
        <v>1</v>
      </c>
      <c r="H52" s="927">
        <f t="shared" si="147"/>
        <v>52</v>
      </c>
      <c r="I52" s="928"/>
      <c r="J52" s="429">
        <v>301</v>
      </c>
      <c r="K52" s="430" t="str">
        <f>IF(J52&lt;&gt;"",VLOOKUP(J52,'Eingabe 2 - Los 3'!P$4:R$21,2),"keine Zuweisung")</f>
        <v>Bibo - Büro, Aufenthaltsr. - DG</v>
      </c>
      <c r="L52" s="428"/>
      <c r="M52" s="431"/>
      <c r="N52" s="432">
        <v>83</v>
      </c>
      <c r="O52" s="429">
        <v>46</v>
      </c>
      <c r="P52" s="429" t="s">
        <v>248</v>
      </c>
      <c r="Q52" s="433">
        <v>0</v>
      </c>
      <c r="R52" s="434">
        <v>0</v>
      </c>
      <c r="S52" s="435">
        <v>0</v>
      </c>
      <c r="T52" s="165"/>
      <c r="U52" s="279"/>
      <c r="V52" s="60">
        <f t="shared" si="120"/>
        <v>83</v>
      </c>
      <c r="W52" s="61">
        <f t="shared" si="121"/>
        <v>0</v>
      </c>
      <c r="X52" s="61">
        <f t="shared" si="122"/>
        <v>0</v>
      </c>
      <c r="Y52" s="62">
        <f t="shared" si="166"/>
        <v>83</v>
      </c>
      <c r="Z52" s="60">
        <f t="shared" si="123"/>
        <v>0</v>
      </c>
      <c r="AA52" s="61">
        <f t="shared" si="124"/>
        <v>0</v>
      </c>
      <c r="AB52" s="61">
        <f t="shared" si="125"/>
        <v>0</v>
      </c>
      <c r="AC52" s="62">
        <f t="shared" si="167"/>
        <v>0</v>
      </c>
      <c r="AD52" s="60">
        <f t="shared" si="126"/>
        <v>0</v>
      </c>
      <c r="AE52" s="61">
        <f t="shared" si="127"/>
        <v>0</v>
      </c>
      <c r="AF52" s="61">
        <f t="shared" si="128"/>
        <v>0</v>
      </c>
      <c r="AG52" s="62">
        <f t="shared" si="168"/>
        <v>0</v>
      </c>
      <c r="AH52" s="60">
        <f t="shared" si="129"/>
        <v>0</v>
      </c>
      <c r="AI52" s="61">
        <f t="shared" si="130"/>
        <v>0</v>
      </c>
      <c r="AJ52" s="61">
        <f t="shared" si="131"/>
        <v>0</v>
      </c>
      <c r="AK52" s="62">
        <f t="shared" si="169"/>
        <v>0</v>
      </c>
      <c r="AL52" s="60">
        <f t="shared" si="132"/>
        <v>0</v>
      </c>
      <c r="AM52" s="61">
        <f t="shared" si="133"/>
        <v>0</v>
      </c>
      <c r="AN52" s="61">
        <f t="shared" si="134"/>
        <v>0</v>
      </c>
      <c r="AO52" s="62">
        <f t="shared" si="170"/>
        <v>0</v>
      </c>
      <c r="AP52" s="60">
        <f t="shared" si="135"/>
        <v>0</v>
      </c>
      <c r="AQ52" s="61">
        <f t="shared" si="136"/>
        <v>0</v>
      </c>
      <c r="AR52" s="61">
        <f t="shared" si="137"/>
        <v>0</v>
      </c>
      <c r="AS52" s="62">
        <f t="shared" si="171"/>
        <v>0</v>
      </c>
      <c r="AT52" s="60">
        <f t="shared" si="138"/>
        <v>0</v>
      </c>
      <c r="AU52" s="61">
        <f t="shared" si="139"/>
        <v>0</v>
      </c>
      <c r="AV52" s="61">
        <f t="shared" si="140"/>
        <v>0</v>
      </c>
      <c r="AW52" s="62">
        <f t="shared" si="172"/>
        <v>0</v>
      </c>
      <c r="AX52" s="60">
        <f t="shared" si="141"/>
        <v>0</v>
      </c>
      <c r="AY52" s="61">
        <f t="shared" si="142"/>
        <v>0</v>
      </c>
      <c r="AZ52" s="61">
        <f t="shared" si="143"/>
        <v>0</v>
      </c>
      <c r="BA52" s="62">
        <f t="shared" si="173"/>
        <v>0</v>
      </c>
      <c r="BB52" s="256">
        <f t="shared" si="144"/>
        <v>0</v>
      </c>
      <c r="BC52" s="257">
        <f t="shared" si="145"/>
        <v>0</v>
      </c>
      <c r="BD52" s="257">
        <f t="shared" si="146"/>
        <v>0</v>
      </c>
      <c r="BE52" s="258">
        <f t="shared" si="148"/>
        <v>0</v>
      </c>
      <c r="BF52" s="441">
        <f t="shared" si="149"/>
        <v>0</v>
      </c>
      <c r="BG52" s="442">
        <f t="shared" si="150"/>
        <v>0</v>
      </c>
      <c r="BH52" s="442">
        <f t="shared" si="151"/>
        <v>0</v>
      </c>
      <c r="BI52" s="443">
        <f t="shared" si="152"/>
        <v>0</v>
      </c>
      <c r="BJ52" s="441">
        <f t="shared" si="153"/>
        <v>0</v>
      </c>
      <c r="BK52" s="442">
        <f t="shared" si="154"/>
        <v>0</v>
      </c>
      <c r="BL52" s="442">
        <f t="shared" si="155"/>
        <v>0</v>
      </c>
      <c r="BM52" s="443">
        <f t="shared" si="156"/>
        <v>0</v>
      </c>
      <c r="BN52" s="441">
        <f t="shared" si="157"/>
        <v>0</v>
      </c>
      <c r="BO52" s="442">
        <f t="shared" si="158"/>
        <v>0</v>
      </c>
      <c r="BP52" s="442">
        <f t="shared" si="159"/>
        <v>0</v>
      </c>
      <c r="BQ52" s="443">
        <f t="shared" si="160"/>
        <v>0</v>
      </c>
      <c r="BR52" s="441">
        <f t="shared" si="161"/>
        <v>0</v>
      </c>
      <c r="BS52" s="442">
        <f t="shared" si="162"/>
        <v>0</v>
      </c>
      <c r="BT52" s="442">
        <f t="shared" si="163"/>
        <v>0</v>
      </c>
      <c r="BU52" s="443">
        <f t="shared" si="164"/>
        <v>0</v>
      </c>
    </row>
    <row r="53" spans="1:73" s="130" customFormat="1" ht="15">
      <c r="A53" s="424">
        <f t="shared" si="165"/>
        <v>6</v>
      </c>
      <c r="B53" s="497" t="s">
        <v>38</v>
      </c>
      <c r="C53" s="499" t="s">
        <v>241</v>
      </c>
      <c r="D53" s="499" t="s">
        <v>241</v>
      </c>
      <c r="E53" s="9" t="s">
        <v>142</v>
      </c>
      <c r="F53" s="428">
        <f t="shared" si="118"/>
        <v>1</v>
      </c>
      <c r="G53" s="456">
        <f t="shared" si="119"/>
        <v>1</v>
      </c>
      <c r="H53" s="927">
        <f t="shared" si="147"/>
        <v>52</v>
      </c>
      <c r="I53" s="928"/>
      <c r="J53" s="429">
        <v>301</v>
      </c>
      <c r="K53" s="430" t="str">
        <f>IF(J53&lt;&gt;"",VLOOKUP(J53,'Eingabe 2 - Los 3'!P$4:R$21,2),"keine Zuweisung")</f>
        <v>Bibo - Büro, Aufenthaltsr. - DG</v>
      </c>
      <c r="L53" s="428"/>
      <c r="M53" s="431"/>
      <c r="N53" s="432">
        <v>22</v>
      </c>
      <c r="O53" s="429">
        <v>47</v>
      </c>
      <c r="P53" s="429" t="s">
        <v>248</v>
      </c>
      <c r="Q53" s="433">
        <v>0</v>
      </c>
      <c r="R53" s="434">
        <v>0</v>
      </c>
      <c r="S53" s="435">
        <v>0</v>
      </c>
      <c r="T53" s="165"/>
      <c r="U53" s="279"/>
      <c r="V53" s="60">
        <f t="shared" si="120"/>
        <v>22</v>
      </c>
      <c r="W53" s="61">
        <f t="shared" si="121"/>
        <v>0</v>
      </c>
      <c r="X53" s="61">
        <f t="shared" si="122"/>
        <v>0</v>
      </c>
      <c r="Y53" s="62">
        <f t="shared" si="166"/>
        <v>22</v>
      </c>
      <c r="Z53" s="60">
        <f t="shared" si="123"/>
        <v>0</v>
      </c>
      <c r="AA53" s="61">
        <f t="shared" si="124"/>
        <v>0</v>
      </c>
      <c r="AB53" s="61">
        <f t="shared" si="125"/>
        <v>0</v>
      </c>
      <c r="AC53" s="62">
        <f t="shared" si="167"/>
        <v>0</v>
      </c>
      <c r="AD53" s="60">
        <f t="shared" si="126"/>
        <v>0</v>
      </c>
      <c r="AE53" s="61">
        <f t="shared" si="127"/>
        <v>0</v>
      </c>
      <c r="AF53" s="61">
        <f t="shared" si="128"/>
        <v>0</v>
      </c>
      <c r="AG53" s="62">
        <f t="shared" si="168"/>
        <v>0</v>
      </c>
      <c r="AH53" s="60">
        <f t="shared" si="129"/>
        <v>0</v>
      </c>
      <c r="AI53" s="61">
        <f t="shared" si="130"/>
        <v>0</v>
      </c>
      <c r="AJ53" s="61">
        <f t="shared" si="131"/>
        <v>0</v>
      </c>
      <c r="AK53" s="62">
        <f t="shared" si="169"/>
        <v>0</v>
      </c>
      <c r="AL53" s="60">
        <f t="shared" si="132"/>
        <v>0</v>
      </c>
      <c r="AM53" s="61">
        <f t="shared" si="133"/>
        <v>0</v>
      </c>
      <c r="AN53" s="61">
        <f t="shared" si="134"/>
        <v>0</v>
      </c>
      <c r="AO53" s="62">
        <f t="shared" si="170"/>
        <v>0</v>
      </c>
      <c r="AP53" s="60">
        <f t="shared" si="135"/>
        <v>0</v>
      </c>
      <c r="AQ53" s="61">
        <f t="shared" si="136"/>
        <v>0</v>
      </c>
      <c r="AR53" s="61">
        <f t="shared" si="137"/>
        <v>0</v>
      </c>
      <c r="AS53" s="62">
        <f t="shared" si="171"/>
        <v>0</v>
      </c>
      <c r="AT53" s="60">
        <f t="shared" si="138"/>
        <v>0</v>
      </c>
      <c r="AU53" s="61">
        <f t="shared" si="139"/>
        <v>0</v>
      </c>
      <c r="AV53" s="61">
        <f t="shared" si="140"/>
        <v>0</v>
      </c>
      <c r="AW53" s="62">
        <f t="shared" si="172"/>
        <v>0</v>
      </c>
      <c r="AX53" s="60">
        <f t="shared" si="141"/>
        <v>0</v>
      </c>
      <c r="AY53" s="61">
        <f t="shared" si="142"/>
        <v>0</v>
      </c>
      <c r="AZ53" s="61">
        <f t="shared" si="143"/>
        <v>0</v>
      </c>
      <c r="BA53" s="62">
        <f t="shared" si="173"/>
        <v>0</v>
      </c>
      <c r="BB53" s="256">
        <f t="shared" si="144"/>
        <v>0</v>
      </c>
      <c r="BC53" s="257">
        <f t="shared" si="145"/>
        <v>0</v>
      </c>
      <c r="BD53" s="257">
        <f t="shared" si="146"/>
        <v>0</v>
      </c>
      <c r="BE53" s="258">
        <f t="shared" si="148"/>
        <v>0</v>
      </c>
      <c r="BF53" s="441">
        <f t="shared" si="149"/>
        <v>0</v>
      </c>
      <c r="BG53" s="442">
        <f t="shared" si="150"/>
        <v>0</v>
      </c>
      <c r="BH53" s="442">
        <f t="shared" si="151"/>
        <v>0</v>
      </c>
      <c r="BI53" s="443">
        <f t="shared" si="152"/>
        <v>0</v>
      </c>
      <c r="BJ53" s="441">
        <f t="shared" si="153"/>
        <v>0</v>
      </c>
      <c r="BK53" s="442">
        <f t="shared" si="154"/>
        <v>0</v>
      </c>
      <c r="BL53" s="442">
        <f t="shared" si="155"/>
        <v>0</v>
      </c>
      <c r="BM53" s="443">
        <f t="shared" si="156"/>
        <v>0</v>
      </c>
      <c r="BN53" s="441">
        <f t="shared" si="157"/>
        <v>0</v>
      </c>
      <c r="BO53" s="442">
        <f t="shared" si="158"/>
        <v>0</v>
      </c>
      <c r="BP53" s="442">
        <f t="shared" si="159"/>
        <v>0</v>
      </c>
      <c r="BQ53" s="443">
        <f t="shared" si="160"/>
        <v>0</v>
      </c>
      <c r="BR53" s="441">
        <f t="shared" si="161"/>
        <v>0</v>
      </c>
      <c r="BS53" s="442">
        <f t="shared" si="162"/>
        <v>0</v>
      </c>
      <c r="BT53" s="442">
        <f t="shared" si="163"/>
        <v>0</v>
      </c>
      <c r="BU53" s="443">
        <f t="shared" si="164"/>
        <v>0</v>
      </c>
    </row>
    <row r="54" spans="1:73" s="130" customFormat="1" ht="15" customHeight="1">
      <c r="A54" s="424">
        <f t="shared" si="165"/>
        <v>7</v>
      </c>
      <c r="B54" s="497" t="s">
        <v>39</v>
      </c>
      <c r="C54" s="496" t="s">
        <v>242</v>
      </c>
      <c r="D54" s="496" t="s">
        <v>242</v>
      </c>
      <c r="E54" s="9" t="s">
        <v>142</v>
      </c>
      <c r="F54" s="428">
        <f t="shared" si="118"/>
        <v>1</v>
      </c>
      <c r="G54" s="456">
        <f t="shared" si="119"/>
        <v>1</v>
      </c>
      <c r="H54" s="927">
        <f t="shared" si="147"/>
        <v>52</v>
      </c>
      <c r="I54" s="928"/>
      <c r="J54" s="429">
        <v>301</v>
      </c>
      <c r="K54" s="430" t="str">
        <f>IF(J54&lt;&gt;"",VLOOKUP(J54,'Eingabe 2 - Los 3'!P$4:R$21,2),"keine Zuweisung")</f>
        <v>Bibo - Büro, Aufenthaltsr. - DG</v>
      </c>
      <c r="L54" s="428"/>
      <c r="M54" s="431"/>
      <c r="N54" s="432">
        <v>22</v>
      </c>
      <c r="O54" s="429">
        <v>48</v>
      </c>
      <c r="P54" s="429" t="s">
        <v>248</v>
      </c>
      <c r="Q54" s="433">
        <v>0</v>
      </c>
      <c r="R54" s="434">
        <v>0</v>
      </c>
      <c r="S54" s="435">
        <v>0</v>
      </c>
      <c r="T54" s="165"/>
      <c r="U54" s="279"/>
      <c r="V54" s="60">
        <f t="shared" si="120"/>
        <v>22</v>
      </c>
      <c r="W54" s="61">
        <f t="shared" si="121"/>
        <v>0</v>
      </c>
      <c r="X54" s="61">
        <f t="shared" si="122"/>
        <v>0</v>
      </c>
      <c r="Y54" s="62">
        <f t="shared" si="166"/>
        <v>22</v>
      </c>
      <c r="Z54" s="60">
        <f t="shared" si="123"/>
        <v>0</v>
      </c>
      <c r="AA54" s="61">
        <f t="shared" si="124"/>
        <v>0</v>
      </c>
      <c r="AB54" s="61">
        <f t="shared" si="125"/>
        <v>0</v>
      </c>
      <c r="AC54" s="62">
        <f t="shared" si="167"/>
        <v>0</v>
      </c>
      <c r="AD54" s="60">
        <f t="shared" si="126"/>
        <v>0</v>
      </c>
      <c r="AE54" s="61">
        <f t="shared" si="127"/>
        <v>0</v>
      </c>
      <c r="AF54" s="61">
        <f t="shared" si="128"/>
        <v>0</v>
      </c>
      <c r="AG54" s="62">
        <f t="shared" si="168"/>
        <v>0</v>
      </c>
      <c r="AH54" s="60">
        <f t="shared" si="129"/>
        <v>0</v>
      </c>
      <c r="AI54" s="61">
        <f t="shared" si="130"/>
        <v>0</v>
      </c>
      <c r="AJ54" s="61">
        <f t="shared" si="131"/>
        <v>0</v>
      </c>
      <c r="AK54" s="62">
        <f t="shared" si="169"/>
        <v>0</v>
      </c>
      <c r="AL54" s="60">
        <f t="shared" si="132"/>
        <v>0</v>
      </c>
      <c r="AM54" s="61">
        <f t="shared" si="133"/>
        <v>0</v>
      </c>
      <c r="AN54" s="61">
        <f t="shared" si="134"/>
        <v>0</v>
      </c>
      <c r="AO54" s="62">
        <f t="shared" si="170"/>
        <v>0</v>
      </c>
      <c r="AP54" s="60">
        <f t="shared" si="135"/>
        <v>0</v>
      </c>
      <c r="AQ54" s="61">
        <f t="shared" si="136"/>
        <v>0</v>
      </c>
      <c r="AR54" s="61">
        <f t="shared" si="137"/>
        <v>0</v>
      </c>
      <c r="AS54" s="62">
        <f t="shared" si="171"/>
        <v>0</v>
      </c>
      <c r="AT54" s="60">
        <f t="shared" si="138"/>
        <v>0</v>
      </c>
      <c r="AU54" s="61">
        <f t="shared" si="139"/>
        <v>0</v>
      </c>
      <c r="AV54" s="61">
        <f t="shared" si="140"/>
        <v>0</v>
      </c>
      <c r="AW54" s="62">
        <f t="shared" si="172"/>
        <v>0</v>
      </c>
      <c r="AX54" s="60">
        <f t="shared" si="141"/>
        <v>0</v>
      </c>
      <c r="AY54" s="61">
        <f t="shared" si="142"/>
        <v>0</v>
      </c>
      <c r="AZ54" s="61">
        <f t="shared" si="143"/>
        <v>0</v>
      </c>
      <c r="BA54" s="62">
        <f t="shared" si="173"/>
        <v>0</v>
      </c>
      <c r="BB54" s="256">
        <f t="shared" si="144"/>
        <v>0</v>
      </c>
      <c r="BC54" s="257">
        <f t="shared" si="145"/>
        <v>0</v>
      </c>
      <c r="BD54" s="257">
        <f t="shared" si="146"/>
        <v>0</v>
      </c>
      <c r="BE54" s="258">
        <f t="shared" si="148"/>
        <v>0</v>
      </c>
      <c r="BF54" s="441">
        <f t="shared" si="149"/>
        <v>0</v>
      </c>
      <c r="BG54" s="442">
        <f t="shared" si="150"/>
        <v>0</v>
      </c>
      <c r="BH54" s="442">
        <f t="shared" si="151"/>
        <v>0</v>
      </c>
      <c r="BI54" s="443">
        <f t="shared" si="152"/>
        <v>0</v>
      </c>
      <c r="BJ54" s="441">
        <f t="shared" si="153"/>
        <v>0</v>
      </c>
      <c r="BK54" s="442">
        <f t="shared" si="154"/>
        <v>0</v>
      </c>
      <c r="BL54" s="442">
        <f t="shared" si="155"/>
        <v>0</v>
      </c>
      <c r="BM54" s="443">
        <f t="shared" si="156"/>
        <v>0</v>
      </c>
      <c r="BN54" s="441">
        <f t="shared" si="157"/>
        <v>0</v>
      </c>
      <c r="BO54" s="442">
        <f t="shared" si="158"/>
        <v>0</v>
      </c>
      <c r="BP54" s="442">
        <f t="shared" si="159"/>
        <v>0</v>
      </c>
      <c r="BQ54" s="443">
        <f t="shared" si="160"/>
        <v>0</v>
      </c>
      <c r="BR54" s="441">
        <f t="shared" si="161"/>
        <v>0</v>
      </c>
      <c r="BS54" s="442">
        <f t="shared" si="162"/>
        <v>0</v>
      </c>
      <c r="BT54" s="442">
        <f t="shared" si="163"/>
        <v>0</v>
      </c>
      <c r="BU54" s="443">
        <f t="shared" si="164"/>
        <v>0</v>
      </c>
    </row>
    <row r="55" spans="1:73" s="130" customFormat="1" ht="15">
      <c r="A55" s="424">
        <f t="shared" si="165"/>
        <v>8</v>
      </c>
      <c r="B55" s="497" t="s">
        <v>40</v>
      </c>
      <c r="C55" s="496" t="s">
        <v>243</v>
      </c>
      <c r="D55" s="496" t="s">
        <v>243</v>
      </c>
      <c r="E55" s="9" t="s">
        <v>142</v>
      </c>
      <c r="F55" s="428">
        <f t="shared" si="118"/>
        <v>1</v>
      </c>
      <c r="G55" s="456">
        <f t="shared" si="119"/>
        <v>1</v>
      </c>
      <c r="H55" s="927">
        <f t="shared" si="147"/>
        <v>52</v>
      </c>
      <c r="I55" s="928"/>
      <c r="J55" s="429">
        <v>301</v>
      </c>
      <c r="K55" s="430" t="str">
        <f>IF(J55&lt;&gt;"",VLOOKUP(J55,'Eingabe 2 - Los 3'!P$4:R$21,2),"keine Zuweisung")</f>
        <v>Bibo - Büro, Aufenthaltsr. - DG</v>
      </c>
      <c r="L55" s="428"/>
      <c r="M55" s="431"/>
      <c r="N55" s="432">
        <v>40</v>
      </c>
      <c r="O55" s="429">
        <v>49</v>
      </c>
      <c r="P55" s="429" t="s">
        <v>248</v>
      </c>
      <c r="Q55" s="433">
        <v>0</v>
      </c>
      <c r="R55" s="434">
        <v>0</v>
      </c>
      <c r="S55" s="435">
        <v>0</v>
      </c>
      <c r="T55" s="165"/>
      <c r="U55" s="279"/>
      <c r="V55" s="60">
        <f t="shared" si="120"/>
        <v>40</v>
      </c>
      <c r="W55" s="61">
        <f t="shared" si="121"/>
        <v>0</v>
      </c>
      <c r="X55" s="61">
        <f t="shared" si="122"/>
        <v>0</v>
      </c>
      <c r="Y55" s="62">
        <f t="shared" si="166"/>
        <v>40</v>
      </c>
      <c r="Z55" s="60">
        <f t="shared" si="123"/>
        <v>0</v>
      </c>
      <c r="AA55" s="61">
        <f t="shared" si="124"/>
        <v>0</v>
      </c>
      <c r="AB55" s="61">
        <f t="shared" si="125"/>
        <v>0</v>
      </c>
      <c r="AC55" s="62">
        <f t="shared" si="167"/>
        <v>0</v>
      </c>
      <c r="AD55" s="60">
        <f t="shared" si="126"/>
        <v>0</v>
      </c>
      <c r="AE55" s="61">
        <f t="shared" si="127"/>
        <v>0</v>
      </c>
      <c r="AF55" s="61">
        <f t="shared" si="128"/>
        <v>0</v>
      </c>
      <c r="AG55" s="62">
        <f t="shared" si="168"/>
        <v>0</v>
      </c>
      <c r="AH55" s="60">
        <f t="shared" si="129"/>
        <v>0</v>
      </c>
      <c r="AI55" s="61">
        <f t="shared" si="130"/>
        <v>0</v>
      </c>
      <c r="AJ55" s="61">
        <f t="shared" si="131"/>
        <v>0</v>
      </c>
      <c r="AK55" s="62">
        <f t="shared" si="169"/>
        <v>0</v>
      </c>
      <c r="AL55" s="60">
        <f t="shared" si="132"/>
        <v>0</v>
      </c>
      <c r="AM55" s="61">
        <f t="shared" si="133"/>
        <v>0</v>
      </c>
      <c r="AN55" s="61">
        <f t="shared" si="134"/>
        <v>0</v>
      </c>
      <c r="AO55" s="62">
        <f t="shared" si="170"/>
        <v>0</v>
      </c>
      <c r="AP55" s="60">
        <f t="shared" si="135"/>
        <v>0</v>
      </c>
      <c r="AQ55" s="61">
        <f t="shared" si="136"/>
        <v>0</v>
      </c>
      <c r="AR55" s="61">
        <f t="shared" si="137"/>
        <v>0</v>
      </c>
      <c r="AS55" s="62">
        <f t="shared" si="171"/>
        <v>0</v>
      </c>
      <c r="AT55" s="60">
        <f t="shared" si="138"/>
        <v>0</v>
      </c>
      <c r="AU55" s="61">
        <f t="shared" si="139"/>
        <v>0</v>
      </c>
      <c r="AV55" s="61">
        <f t="shared" si="140"/>
        <v>0</v>
      </c>
      <c r="AW55" s="62">
        <f t="shared" si="172"/>
        <v>0</v>
      </c>
      <c r="AX55" s="60">
        <f t="shared" si="141"/>
        <v>0</v>
      </c>
      <c r="AY55" s="61">
        <f t="shared" si="142"/>
        <v>0</v>
      </c>
      <c r="AZ55" s="61">
        <f t="shared" si="143"/>
        <v>0</v>
      </c>
      <c r="BA55" s="62">
        <f t="shared" si="173"/>
        <v>0</v>
      </c>
      <c r="BB55" s="256">
        <f t="shared" si="144"/>
        <v>0</v>
      </c>
      <c r="BC55" s="257">
        <f t="shared" si="145"/>
        <v>0</v>
      </c>
      <c r="BD55" s="257">
        <f t="shared" si="146"/>
        <v>0</v>
      </c>
      <c r="BE55" s="258">
        <f t="shared" si="148"/>
        <v>0</v>
      </c>
      <c r="BF55" s="441">
        <f t="shared" si="149"/>
        <v>0</v>
      </c>
      <c r="BG55" s="442">
        <f t="shared" si="150"/>
        <v>0</v>
      </c>
      <c r="BH55" s="442">
        <f t="shared" si="151"/>
        <v>0</v>
      </c>
      <c r="BI55" s="443">
        <f t="shared" si="152"/>
        <v>0</v>
      </c>
      <c r="BJ55" s="441">
        <f t="shared" si="153"/>
        <v>0</v>
      </c>
      <c r="BK55" s="442">
        <f t="shared" si="154"/>
        <v>0</v>
      </c>
      <c r="BL55" s="442">
        <f t="shared" si="155"/>
        <v>0</v>
      </c>
      <c r="BM55" s="443">
        <f t="shared" si="156"/>
        <v>0</v>
      </c>
      <c r="BN55" s="441">
        <f t="shared" si="157"/>
        <v>0</v>
      </c>
      <c r="BO55" s="442">
        <f t="shared" si="158"/>
        <v>0</v>
      </c>
      <c r="BP55" s="442">
        <f t="shared" si="159"/>
        <v>0</v>
      </c>
      <c r="BQ55" s="443">
        <f t="shared" si="160"/>
        <v>0</v>
      </c>
      <c r="BR55" s="441">
        <f t="shared" si="161"/>
        <v>0</v>
      </c>
      <c r="BS55" s="442">
        <f t="shared" si="162"/>
        <v>0</v>
      </c>
      <c r="BT55" s="442">
        <f t="shared" si="163"/>
        <v>0</v>
      </c>
      <c r="BU55" s="443">
        <f t="shared" si="164"/>
        <v>0</v>
      </c>
    </row>
    <row r="56" spans="1:73" s="130" customFormat="1" ht="15">
      <c r="A56" s="424">
        <f t="shared" si="165"/>
        <v>9</v>
      </c>
      <c r="B56" s="497" t="s">
        <v>41</v>
      </c>
      <c r="C56" s="496" t="s">
        <v>244</v>
      </c>
      <c r="D56" s="496" t="s">
        <v>244</v>
      </c>
      <c r="E56" s="9" t="s">
        <v>142</v>
      </c>
      <c r="F56" s="428">
        <f t="shared" si="118"/>
        <v>1</v>
      </c>
      <c r="G56" s="456">
        <f t="shared" si="119"/>
        <v>1</v>
      </c>
      <c r="H56" s="927">
        <f t="shared" si="147"/>
        <v>52</v>
      </c>
      <c r="I56" s="928"/>
      <c r="J56" s="429">
        <v>301</v>
      </c>
      <c r="K56" s="430" t="str">
        <f>IF(J56&lt;&gt;"",VLOOKUP(J56,'Eingabe 2 - Los 3'!P$4:R$21,2),"keine Zuweisung")</f>
        <v>Bibo - Büro, Aufenthaltsr. - DG</v>
      </c>
      <c r="L56" s="428"/>
      <c r="M56" s="431"/>
      <c r="N56" s="432">
        <v>29</v>
      </c>
      <c r="O56" s="429">
        <v>50</v>
      </c>
      <c r="P56" s="429" t="s">
        <v>248</v>
      </c>
      <c r="Q56" s="433">
        <v>0</v>
      </c>
      <c r="R56" s="434">
        <v>0</v>
      </c>
      <c r="S56" s="435">
        <v>0</v>
      </c>
      <c r="T56" s="165"/>
      <c r="U56" s="279"/>
      <c r="V56" s="60">
        <f t="shared" si="120"/>
        <v>29</v>
      </c>
      <c r="W56" s="61">
        <f t="shared" si="121"/>
        <v>0</v>
      </c>
      <c r="X56" s="61">
        <f t="shared" si="122"/>
        <v>0</v>
      </c>
      <c r="Y56" s="62">
        <f t="shared" si="166"/>
        <v>29</v>
      </c>
      <c r="Z56" s="60">
        <f t="shared" si="123"/>
        <v>0</v>
      </c>
      <c r="AA56" s="61">
        <f t="shared" si="124"/>
        <v>0</v>
      </c>
      <c r="AB56" s="61">
        <f t="shared" si="125"/>
        <v>0</v>
      </c>
      <c r="AC56" s="62">
        <f t="shared" si="167"/>
        <v>0</v>
      </c>
      <c r="AD56" s="60">
        <f t="shared" si="126"/>
        <v>0</v>
      </c>
      <c r="AE56" s="61">
        <f t="shared" si="127"/>
        <v>0</v>
      </c>
      <c r="AF56" s="61">
        <f t="shared" si="128"/>
        <v>0</v>
      </c>
      <c r="AG56" s="62">
        <f t="shared" si="168"/>
        <v>0</v>
      </c>
      <c r="AH56" s="60">
        <f t="shared" si="129"/>
        <v>0</v>
      </c>
      <c r="AI56" s="61">
        <f t="shared" si="130"/>
        <v>0</v>
      </c>
      <c r="AJ56" s="61">
        <f t="shared" si="131"/>
        <v>0</v>
      </c>
      <c r="AK56" s="62">
        <f t="shared" si="169"/>
        <v>0</v>
      </c>
      <c r="AL56" s="60">
        <f t="shared" si="132"/>
        <v>0</v>
      </c>
      <c r="AM56" s="61">
        <f t="shared" si="133"/>
        <v>0</v>
      </c>
      <c r="AN56" s="61">
        <f t="shared" si="134"/>
        <v>0</v>
      </c>
      <c r="AO56" s="62">
        <f t="shared" si="170"/>
        <v>0</v>
      </c>
      <c r="AP56" s="60">
        <f t="shared" si="135"/>
        <v>0</v>
      </c>
      <c r="AQ56" s="61">
        <f t="shared" si="136"/>
        <v>0</v>
      </c>
      <c r="AR56" s="61">
        <f t="shared" si="137"/>
        <v>0</v>
      </c>
      <c r="AS56" s="62">
        <f t="shared" si="171"/>
        <v>0</v>
      </c>
      <c r="AT56" s="60">
        <f t="shared" si="138"/>
        <v>0</v>
      </c>
      <c r="AU56" s="61">
        <f t="shared" si="139"/>
        <v>0</v>
      </c>
      <c r="AV56" s="61">
        <f t="shared" si="140"/>
        <v>0</v>
      </c>
      <c r="AW56" s="62">
        <f t="shared" si="172"/>
        <v>0</v>
      </c>
      <c r="AX56" s="60">
        <f t="shared" si="141"/>
        <v>0</v>
      </c>
      <c r="AY56" s="61">
        <f t="shared" si="142"/>
        <v>0</v>
      </c>
      <c r="AZ56" s="61">
        <f t="shared" si="143"/>
        <v>0</v>
      </c>
      <c r="BA56" s="62">
        <f t="shared" si="173"/>
        <v>0</v>
      </c>
      <c r="BB56" s="256">
        <f t="shared" si="144"/>
        <v>0</v>
      </c>
      <c r="BC56" s="257">
        <f t="shared" si="145"/>
        <v>0</v>
      </c>
      <c r="BD56" s="257">
        <f t="shared" si="146"/>
        <v>0</v>
      </c>
      <c r="BE56" s="258">
        <f t="shared" si="148"/>
        <v>0</v>
      </c>
      <c r="BF56" s="441">
        <f t="shared" si="149"/>
        <v>0</v>
      </c>
      <c r="BG56" s="442">
        <f t="shared" si="150"/>
        <v>0</v>
      </c>
      <c r="BH56" s="442">
        <f t="shared" si="151"/>
        <v>0</v>
      </c>
      <c r="BI56" s="443">
        <f t="shared" si="152"/>
        <v>0</v>
      </c>
      <c r="BJ56" s="441">
        <f t="shared" si="153"/>
        <v>0</v>
      </c>
      <c r="BK56" s="442">
        <f t="shared" si="154"/>
        <v>0</v>
      </c>
      <c r="BL56" s="442">
        <f t="shared" si="155"/>
        <v>0</v>
      </c>
      <c r="BM56" s="443">
        <f t="shared" si="156"/>
        <v>0</v>
      </c>
      <c r="BN56" s="441">
        <f t="shared" si="157"/>
        <v>0</v>
      </c>
      <c r="BO56" s="442">
        <f t="shared" si="158"/>
        <v>0</v>
      </c>
      <c r="BP56" s="442">
        <f t="shared" si="159"/>
        <v>0</v>
      </c>
      <c r="BQ56" s="443">
        <f t="shared" si="160"/>
        <v>0</v>
      </c>
      <c r="BR56" s="441">
        <f t="shared" si="161"/>
        <v>0</v>
      </c>
      <c r="BS56" s="442">
        <f t="shared" si="162"/>
        <v>0</v>
      </c>
      <c r="BT56" s="442">
        <f t="shared" si="163"/>
        <v>0</v>
      </c>
      <c r="BU56" s="443">
        <f t="shared" si="164"/>
        <v>0</v>
      </c>
    </row>
    <row r="57" spans="1:73" s="130" customFormat="1" ht="15">
      <c r="A57" s="424">
        <f t="shared" si="165"/>
        <v>10</v>
      </c>
      <c r="B57" s="497" t="s">
        <v>42</v>
      </c>
      <c r="C57" s="496" t="s">
        <v>143</v>
      </c>
      <c r="D57" s="496" t="s">
        <v>143</v>
      </c>
      <c r="E57" s="9" t="s">
        <v>142</v>
      </c>
      <c r="F57" s="428">
        <f t="shared" si="118"/>
        <v>1</v>
      </c>
      <c r="G57" s="456">
        <f t="shared" si="119"/>
        <v>1</v>
      </c>
      <c r="H57" s="927">
        <f t="shared" si="147"/>
        <v>52</v>
      </c>
      <c r="I57" s="928"/>
      <c r="J57" s="429">
        <v>308</v>
      </c>
      <c r="K57" s="430" t="str">
        <f>IF(J57&lt;&gt;"",VLOOKUP(J57,'Eingabe 2 - Los 3'!P$4:R$21,2),"keine Zuweisung")</f>
        <v>Bibo - Sanitärräume - DG</v>
      </c>
      <c r="L57" s="428"/>
      <c r="M57" s="431"/>
      <c r="N57" s="432">
        <v>5</v>
      </c>
      <c r="O57" s="429">
        <v>51</v>
      </c>
      <c r="P57" s="429" t="s">
        <v>249</v>
      </c>
      <c r="Q57" s="433">
        <v>0</v>
      </c>
      <c r="R57" s="434">
        <v>0</v>
      </c>
      <c r="S57" s="435">
        <v>0</v>
      </c>
      <c r="T57" s="165"/>
      <c r="U57" s="279"/>
      <c r="V57" s="60">
        <f t="shared" si="120"/>
        <v>0</v>
      </c>
      <c r="W57" s="61">
        <f t="shared" si="121"/>
        <v>0</v>
      </c>
      <c r="X57" s="61">
        <f t="shared" si="122"/>
        <v>0</v>
      </c>
      <c r="Y57" s="62">
        <f t="shared" si="166"/>
        <v>0</v>
      </c>
      <c r="Z57" s="60">
        <f t="shared" si="123"/>
        <v>0</v>
      </c>
      <c r="AA57" s="61">
        <f t="shared" si="124"/>
        <v>0</v>
      </c>
      <c r="AB57" s="61">
        <f t="shared" si="125"/>
        <v>0</v>
      </c>
      <c r="AC57" s="62">
        <f t="shared" si="167"/>
        <v>0</v>
      </c>
      <c r="AD57" s="60">
        <f t="shared" si="126"/>
        <v>0</v>
      </c>
      <c r="AE57" s="61">
        <f t="shared" si="127"/>
        <v>0</v>
      </c>
      <c r="AF57" s="61">
        <f t="shared" si="128"/>
        <v>0</v>
      </c>
      <c r="AG57" s="62">
        <f t="shared" si="168"/>
        <v>0</v>
      </c>
      <c r="AH57" s="60">
        <f t="shared" si="129"/>
        <v>0</v>
      </c>
      <c r="AI57" s="61">
        <f t="shared" si="130"/>
        <v>0</v>
      </c>
      <c r="AJ57" s="61">
        <f t="shared" si="131"/>
        <v>0</v>
      </c>
      <c r="AK57" s="62">
        <f t="shared" si="169"/>
        <v>0</v>
      </c>
      <c r="AL57" s="60">
        <f t="shared" si="132"/>
        <v>0</v>
      </c>
      <c r="AM57" s="61">
        <f t="shared" si="133"/>
        <v>0</v>
      </c>
      <c r="AN57" s="61">
        <f t="shared" si="134"/>
        <v>0</v>
      </c>
      <c r="AO57" s="62">
        <f t="shared" si="170"/>
        <v>0</v>
      </c>
      <c r="AP57" s="60">
        <f t="shared" si="135"/>
        <v>0</v>
      </c>
      <c r="AQ57" s="61">
        <f t="shared" si="136"/>
        <v>0</v>
      </c>
      <c r="AR57" s="61">
        <f t="shared" si="137"/>
        <v>0</v>
      </c>
      <c r="AS57" s="62">
        <f t="shared" si="171"/>
        <v>0</v>
      </c>
      <c r="AT57" s="60">
        <f t="shared" si="138"/>
        <v>0</v>
      </c>
      <c r="AU57" s="61">
        <f t="shared" si="139"/>
        <v>0</v>
      </c>
      <c r="AV57" s="61">
        <f t="shared" si="140"/>
        <v>0</v>
      </c>
      <c r="AW57" s="62">
        <f t="shared" si="172"/>
        <v>0</v>
      </c>
      <c r="AX57" s="60">
        <f t="shared" si="141"/>
        <v>5</v>
      </c>
      <c r="AY57" s="61">
        <f t="shared" si="142"/>
        <v>0</v>
      </c>
      <c r="AZ57" s="61">
        <f t="shared" si="143"/>
        <v>0</v>
      </c>
      <c r="BA57" s="62">
        <f t="shared" si="173"/>
        <v>5</v>
      </c>
      <c r="BB57" s="256">
        <f t="shared" si="144"/>
        <v>0</v>
      </c>
      <c r="BC57" s="257">
        <f t="shared" si="145"/>
        <v>0</v>
      </c>
      <c r="BD57" s="257">
        <f t="shared" si="146"/>
        <v>0</v>
      </c>
      <c r="BE57" s="258">
        <f t="shared" si="148"/>
        <v>0</v>
      </c>
      <c r="BF57" s="441">
        <f t="shared" si="149"/>
        <v>0</v>
      </c>
      <c r="BG57" s="442">
        <f t="shared" si="150"/>
        <v>0</v>
      </c>
      <c r="BH57" s="442">
        <f t="shared" si="151"/>
        <v>0</v>
      </c>
      <c r="BI57" s="443">
        <f t="shared" si="152"/>
        <v>0</v>
      </c>
      <c r="BJ57" s="441">
        <f t="shared" si="153"/>
        <v>0</v>
      </c>
      <c r="BK57" s="442">
        <f t="shared" si="154"/>
        <v>0</v>
      </c>
      <c r="BL57" s="442">
        <f t="shared" si="155"/>
        <v>0</v>
      </c>
      <c r="BM57" s="443">
        <f t="shared" si="156"/>
        <v>0</v>
      </c>
      <c r="BN57" s="441">
        <f t="shared" si="157"/>
        <v>0</v>
      </c>
      <c r="BO57" s="442">
        <f t="shared" si="158"/>
        <v>0</v>
      </c>
      <c r="BP57" s="442">
        <f t="shared" si="159"/>
        <v>0</v>
      </c>
      <c r="BQ57" s="443">
        <f t="shared" si="160"/>
        <v>0</v>
      </c>
      <c r="BR57" s="441">
        <f t="shared" si="161"/>
        <v>0</v>
      </c>
      <c r="BS57" s="442">
        <f t="shared" si="162"/>
        <v>0</v>
      </c>
      <c r="BT57" s="442">
        <f t="shared" si="163"/>
        <v>0</v>
      </c>
      <c r="BU57" s="443">
        <f t="shared" si="164"/>
        <v>0</v>
      </c>
    </row>
    <row r="58" spans="1:73" s="130" customFormat="1" ht="15">
      <c r="A58" s="424">
        <f t="shared" si="165"/>
        <v>11</v>
      </c>
      <c r="B58" s="497" t="s">
        <v>43</v>
      </c>
      <c r="C58" s="496" t="s">
        <v>143</v>
      </c>
      <c r="D58" s="496" t="s">
        <v>143</v>
      </c>
      <c r="E58" s="9" t="s">
        <v>142</v>
      </c>
      <c r="F58" s="428">
        <f t="shared" si="118"/>
        <v>1</v>
      </c>
      <c r="G58" s="456">
        <f t="shared" si="119"/>
        <v>1</v>
      </c>
      <c r="H58" s="927">
        <f t="shared" si="147"/>
        <v>52</v>
      </c>
      <c r="I58" s="928"/>
      <c r="J58" s="429">
        <v>308</v>
      </c>
      <c r="K58" s="430" t="str">
        <f>IF(J58&lt;&gt;"",VLOOKUP(J58,'Eingabe 2 - Los 3'!P$4:R$21,2),"keine Zuweisung")</f>
        <v>Bibo - Sanitärräume - DG</v>
      </c>
      <c r="L58" s="428"/>
      <c r="M58" s="431"/>
      <c r="N58" s="432">
        <v>5</v>
      </c>
      <c r="O58" s="429">
        <v>52</v>
      </c>
      <c r="P58" s="429" t="s">
        <v>249</v>
      </c>
      <c r="Q58" s="433">
        <v>0</v>
      </c>
      <c r="R58" s="434">
        <v>0</v>
      </c>
      <c r="S58" s="435">
        <v>0</v>
      </c>
      <c r="T58" s="165"/>
      <c r="U58" s="279"/>
      <c r="V58" s="60">
        <f t="shared" si="120"/>
        <v>0</v>
      </c>
      <c r="W58" s="61">
        <f t="shared" si="121"/>
        <v>0</v>
      </c>
      <c r="X58" s="61">
        <f t="shared" si="122"/>
        <v>0</v>
      </c>
      <c r="Y58" s="62">
        <f t="shared" si="166"/>
        <v>0</v>
      </c>
      <c r="Z58" s="60">
        <f t="shared" si="123"/>
        <v>0</v>
      </c>
      <c r="AA58" s="61">
        <f t="shared" si="124"/>
        <v>0</v>
      </c>
      <c r="AB58" s="61">
        <f t="shared" si="125"/>
        <v>0</v>
      </c>
      <c r="AC58" s="62">
        <f t="shared" si="167"/>
        <v>0</v>
      </c>
      <c r="AD58" s="60">
        <f t="shared" si="126"/>
        <v>0</v>
      </c>
      <c r="AE58" s="61">
        <f t="shared" si="127"/>
        <v>0</v>
      </c>
      <c r="AF58" s="61">
        <f t="shared" si="128"/>
        <v>0</v>
      </c>
      <c r="AG58" s="62">
        <f t="shared" si="168"/>
        <v>0</v>
      </c>
      <c r="AH58" s="60">
        <f t="shared" si="129"/>
        <v>0</v>
      </c>
      <c r="AI58" s="61">
        <f t="shared" si="130"/>
        <v>0</v>
      </c>
      <c r="AJ58" s="61">
        <f t="shared" si="131"/>
        <v>0</v>
      </c>
      <c r="AK58" s="62">
        <f t="shared" si="169"/>
        <v>0</v>
      </c>
      <c r="AL58" s="60">
        <f t="shared" si="132"/>
        <v>0</v>
      </c>
      <c r="AM58" s="61">
        <f t="shared" si="133"/>
        <v>0</v>
      </c>
      <c r="AN58" s="61">
        <f t="shared" si="134"/>
        <v>0</v>
      </c>
      <c r="AO58" s="62">
        <f t="shared" si="170"/>
        <v>0</v>
      </c>
      <c r="AP58" s="60">
        <f t="shared" si="135"/>
        <v>0</v>
      </c>
      <c r="AQ58" s="61">
        <f t="shared" si="136"/>
        <v>0</v>
      </c>
      <c r="AR58" s="61">
        <f t="shared" si="137"/>
        <v>0</v>
      </c>
      <c r="AS58" s="62">
        <f t="shared" si="171"/>
        <v>0</v>
      </c>
      <c r="AT58" s="60">
        <f t="shared" si="138"/>
        <v>0</v>
      </c>
      <c r="AU58" s="61">
        <f t="shared" si="139"/>
        <v>0</v>
      </c>
      <c r="AV58" s="61">
        <f t="shared" si="140"/>
        <v>0</v>
      </c>
      <c r="AW58" s="62">
        <f t="shared" si="172"/>
        <v>0</v>
      </c>
      <c r="AX58" s="60">
        <f t="shared" si="141"/>
        <v>5</v>
      </c>
      <c r="AY58" s="61">
        <f t="shared" si="142"/>
        <v>0</v>
      </c>
      <c r="AZ58" s="61">
        <f t="shared" si="143"/>
        <v>0</v>
      </c>
      <c r="BA58" s="62">
        <f t="shared" si="173"/>
        <v>5</v>
      </c>
      <c r="BB58" s="256">
        <f t="shared" si="144"/>
        <v>0</v>
      </c>
      <c r="BC58" s="257">
        <f t="shared" si="145"/>
        <v>0</v>
      </c>
      <c r="BD58" s="257">
        <f t="shared" si="146"/>
        <v>0</v>
      </c>
      <c r="BE58" s="258">
        <f t="shared" si="148"/>
        <v>0</v>
      </c>
      <c r="BF58" s="441">
        <f t="shared" si="149"/>
        <v>0</v>
      </c>
      <c r="BG58" s="442">
        <f t="shared" si="150"/>
        <v>0</v>
      </c>
      <c r="BH58" s="442">
        <f t="shared" si="151"/>
        <v>0</v>
      </c>
      <c r="BI58" s="443">
        <f t="shared" si="152"/>
        <v>0</v>
      </c>
      <c r="BJ58" s="441">
        <f t="shared" si="153"/>
        <v>0</v>
      </c>
      <c r="BK58" s="442">
        <f t="shared" si="154"/>
        <v>0</v>
      </c>
      <c r="BL58" s="442">
        <f t="shared" si="155"/>
        <v>0</v>
      </c>
      <c r="BM58" s="443">
        <f t="shared" si="156"/>
        <v>0</v>
      </c>
      <c r="BN58" s="441">
        <f t="shared" si="157"/>
        <v>0</v>
      </c>
      <c r="BO58" s="442">
        <f t="shared" si="158"/>
        <v>0</v>
      </c>
      <c r="BP58" s="442">
        <f t="shared" si="159"/>
        <v>0</v>
      </c>
      <c r="BQ58" s="443">
        <f t="shared" si="160"/>
        <v>0</v>
      </c>
      <c r="BR58" s="441">
        <f t="shared" si="161"/>
        <v>0</v>
      </c>
      <c r="BS58" s="442">
        <f t="shared" si="162"/>
        <v>0</v>
      </c>
      <c r="BT58" s="442">
        <f t="shared" si="163"/>
        <v>0</v>
      </c>
      <c r="BU58" s="443">
        <f t="shared" si="164"/>
        <v>0</v>
      </c>
    </row>
    <row r="59" spans="1:73" s="130" customFormat="1" ht="15">
      <c r="A59" s="424">
        <f t="shared" si="165"/>
        <v>12</v>
      </c>
      <c r="B59" s="500" t="s">
        <v>44</v>
      </c>
      <c r="C59" s="496" t="s">
        <v>144</v>
      </c>
      <c r="D59" s="496" t="s">
        <v>144</v>
      </c>
      <c r="E59" s="9" t="s">
        <v>142</v>
      </c>
      <c r="F59" s="428">
        <f t="shared" si="118"/>
        <v>1</v>
      </c>
      <c r="G59" s="456">
        <f t="shared" si="119"/>
        <v>1</v>
      </c>
      <c r="H59" s="927">
        <f t="shared" si="147"/>
        <v>52</v>
      </c>
      <c r="I59" s="928"/>
      <c r="J59" s="429">
        <v>302</v>
      </c>
      <c r="K59" s="430" t="str">
        <f>IF(J59&lt;&gt;"",VLOOKUP(J59,'Eingabe 2 - Los 3'!P$4:R$21,2),"keine Zuweisung")</f>
        <v>Bibo - Teeküche, Flur - DG</v>
      </c>
      <c r="L59" s="428"/>
      <c r="M59" s="431"/>
      <c r="N59" s="432">
        <v>4</v>
      </c>
      <c r="O59" s="429">
        <v>53</v>
      </c>
      <c r="P59" s="429" t="s">
        <v>250</v>
      </c>
      <c r="Q59" s="433">
        <v>0</v>
      </c>
      <c r="R59" s="434">
        <v>0</v>
      </c>
      <c r="S59" s="435">
        <v>0</v>
      </c>
      <c r="T59" s="165"/>
      <c r="U59" s="279"/>
      <c r="V59" s="60">
        <f t="shared" si="120"/>
        <v>0</v>
      </c>
      <c r="W59" s="61">
        <f t="shared" si="121"/>
        <v>0</v>
      </c>
      <c r="X59" s="61">
        <f t="shared" si="122"/>
        <v>0</v>
      </c>
      <c r="Y59" s="62">
        <f t="shared" si="166"/>
        <v>0</v>
      </c>
      <c r="Z59" s="60">
        <f t="shared" si="123"/>
        <v>4</v>
      </c>
      <c r="AA59" s="61">
        <f t="shared" si="124"/>
        <v>0</v>
      </c>
      <c r="AB59" s="61">
        <f t="shared" si="125"/>
        <v>0</v>
      </c>
      <c r="AC59" s="62">
        <f t="shared" si="167"/>
        <v>4</v>
      </c>
      <c r="AD59" s="60">
        <f t="shared" si="126"/>
        <v>0</v>
      </c>
      <c r="AE59" s="61">
        <f t="shared" si="127"/>
        <v>0</v>
      </c>
      <c r="AF59" s="61">
        <f t="shared" si="128"/>
        <v>0</v>
      </c>
      <c r="AG59" s="62">
        <f t="shared" si="168"/>
        <v>0</v>
      </c>
      <c r="AH59" s="60">
        <f t="shared" si="129"/>
        <v>0</v>
      </c>
      <c r="AI59" s="61">
        <f t="shared" si="130"/>
        <v>0</v>
      </c>
      <c r="AJ59" s="61">
        <f t="shared" si="131"/>
        <v>0</v>
      </c>
      <c r="AK59" s="62">
        <f t="shared" si="169"/>
        <v>0</v>
      </c>
      <c r="AL59" s="60">
        <f t="shared" si="132"/>
        <v>0</v>
      </c>
      <c r="AM59" s="61">
        <f t="shared" si="133"/>
        <v>0</v>
      </c>
      <c r="AN59" s="61">
        <f t="shared" si="134"/>
        <v>0</v>
      </c>
      <c r="AO59" s="62">
        <f t="shared" si="170"/>
        <v>0</v>
      </c>
      <c r="AP59" s="60">
        <f t="shared" si="135"/>
        <v>0</v>
      </c>
      <c r="AQ59" s="61">
        <f t="shared" si="136"/>
        <v>0</v>
      </c>
      <c r="AR59" s="61">
        <f t="shared" si="137"/>
        <v>0</v>
      </c>
      <c r="AS59" s="62">
        <f t="shared" si="171"/>
        <v>0</v>
      </c>
      <c r="AT59" s="60">
        <f t="shared" si="138"/>
        <v>0</v>
      </c>
      <c r="AU59" s="61">
        <f t="shared" si="139"/>
        <v>0</v>
      </c>
      <c r="AV59" s="61">
        <f t="shared" si="140"/>
        <v>0</v>
      </c>
      <c r="AW59" s="62">
        <f t="shared" si="172"/>
        <v>0</v>
      </c>
      <c r="AX59" s="60">
        <f t="shared" si="141"/>
        <v>0</v>
      </c>
      <c r="AY59" s="61">
        <f t="shared" si="142"/>
        <v>0</v>
      </c>
      <c r="AZ59" s="61">
        <f t="shared" si="143"/>
        <v>0</v>
      </c>
      <c r="BA59" s="62">
        <f t="shared" si="173"/>
        <v>0</v>
      </c>
      <c r="BB59" s="256">
        <f t="shared" si="144"/>
        <v>0</v>
      </c>
      <c r="BC59" s="257">
        <f t="shared" si="145"/>
        <v>0</v>
      </c>
      <c r="BD59" s="257">
        <f t="shared" si="146"/>
        <v>0</v>
      </c>
      <c r="BE59" s="258">
        <f t="shared" si="148"/>
        <v>0</v>
      </c>
      <c r="BF59" s="441">
        <f t="shared" si="149"/>
        <v>0</v>
      </c>
      <c r="BG59" s="442">
        <f t="shared" si="150"/>
        <v>0</v>
      </c>
      <c r="BH59" s="442">
        <f t="shared" si="151"/>
        <v>0</v>
      </c>
      <c r="BI59" s="443">
        <f t="shared" si="152"/>
        <v>0</v>
      </c>
      <c r="BJ59" s="441">
        <f t="shared" si="153"/>
        <v>0</v>
      </c>
      <c r="BK59" s="442">
        <f t="shared" si="154"/>
        <v>0</v>
      </c>
      <c r="BL59" s="442">
        <f t="shared" si="155"/>
        <v>0</v>
      </c>
      <c r="BM59" s="443">
        <f t="shared" si="156"/>
        <v>0</v>
      </c>
      <c r="BN59" s="441">
        <f t="shared" si="157"/>
        <v>0</v>
      </c>
      <c r="BO59" s="442">
        <f t="shared" si="158"/>
        <v>0</v>
      </c>
      <c r="BP59" s="442">
        <f t="shared" si="159"/>
        <v>0</v>
      </c>
      <c r="BQ59" s="443">
        <f t="shared" si="160"/>
        <v>0</v>
      </c>
      <c r="BR59" s="441">
        <f t="shared" si="161"/>
        <v>0</v>
      </c>
      <c r="BS59" s="442">
        <f t="shared" si="162"/>
        <v>0</v>
      </c>
      <c r="BT59" s="442">
        <f t="shared" si="163"/>
        <v>0</v>
      </c>
      <c r="BU59" s="443">
        <f t="shared" si="164"/>
        <v>0</v>
      </c>
    </row>
    <row r="60" spans="1:73" s="130" customFormat="1" ht="15">
      <c r="A60" s="424">
        <f t="shared" si="165"/>
        <v>13</v>
      </c>
      <c r="B60" s="500" t="s">
        <v>45</v>
      </c>
      <c r="C60" s="496" t="s">
        <v>245</v>
      </c>
      <c r="D60" s="496" t="s">
        <v>245</v>
      </c>
      <c r="E60" s="9" t="s">
        <v>142</v>
      </c>
      <c r="F60" s="428">
        <f t="shared" si="118"/>
        <v>1</v>
      </c>
      <c r="G60" s="456">
        <f t="shared" si="119"/>
        <v>1</v>
      </c>
      <c r="H60" s="927">
        <f t="shared" si="147"/>
        <v>52</v>
      </c>
      <c r="I60" s="928"/>
      <c r="J60" s="429">
        <v>302</v>
      </c>
      <c r="K60" s="430" t="str">
        <f>IF(J60&lt;&gt;"",VLOOKUP(J60,'Eingabe 2 - Los 3'!P$4:R$21,2),"keine Zuweisung")</f>
        <v>Bibo - Teeküche, Flur - DG</v>
      </c>
      <c r="L60" s="428"/>
      <c r="M60" s="431"/>
      <c r="N60" s="432">
        <v>6</v>
      </c>
      <c r="O60" s="429">
        <v>54</v>
      </c>
      <c r="P60" s="429" t="s">
        <v>248</v>
      </c>
      <c r="Q60" s="433">
        <v>0</v>
      </c>
      <c r="R60" s="434">
        <v>0</v>
      </c>
      <c r="S60" s="435">
        <v>0</v>
      </c>
      <c r="T60" s="165"/>
      <c r="U60" s="279"/>
      <c r="V60" s="60">
        <f t="shared" si="120"/>
        <v>0</v>
      </c>
      <c r="W60" s="61">
        <f t="shared" si="121"/>
        <v>0</v>
      </c>
      <c r="X60" s="61">
        <f t="shared" si="122"/>
        <v>0</v>
      </c>
      <c r="Y60" s="62">
        <f t="shared" si="166"/>
        <v>0</v>
      </c>
      <c r="Z60" s="60">
        <f t="shared" si="123"/>
        <v>6</v>
      </c>
      <c r="AA60" s="61">
        <f t="shared" si="124"/>
        <v>0</v>
      </c>
      <c r="AB60" s="61">
        <f t="shared" si="125"/>
        <v>0</v>
      </c>
      <c r="AC60" s="62">
        <f t="shared" si="167"/>
        <v>6</v>
      </c>
      <c r="AD60" s="60">
        <f t="shared" si="126"/>
        <v>0</v>
      </c>
      <c r="AE60" s="61">
        <f t="shared" si="127"/>
        <v>0</v>
      </c>
      <c r="AF60" s="61">
        <f t="shared" si="128"/>
        <v>0</v>
      </c>
      <c r="AG60" s="62">
        <f t="shared" si="168"/>
        <v>0</v>
      </c>
      <c r="AH60" s="60">
        <f t="shared" si="129"/>
        <v>0</v>
      </c>
      <c r="AI60" s="61">
        <f t="shared" si="130"/>
        <v>0</v>
      </c>
      <c r="AJ60" s="61">
        <f t="shared" si="131"/>
        <v>0</v>
      </c>
      <c r="AK60" s="62">
        <f t="shared" si="169"/>
        <v>0</v>
      </c>
      <c r="AL60" s="60">
        <f t="shared" si="132"/>
        <v>0</v>
      </c>
      <c r="AM60" s="61">
        <f t="shared" si="133"/>
        <v>0</v>
      </c>
      <c r="AN60" s="61">
        <f t="shared" si="134"/>
        <v>0</v>
      </c>
      <c r="AO60" s="62">
        <f t="shared" si="170"/>
        <v>0</v>
      </c>
      <c r="AP60" s="60">
        <f t="shared" si="135"/>
        <v>0</v>
      </c>
      <c r="AQ60" s="61">
        <f t="shared" si="136"/>
        <v>0</v>
      </c>
      <c r="AR60" s="61">
        <f t="shared" si="137"/>
        <v>0</v>
      </c>
      <c r="AS60" s="62">
        <f t="shared" si="171"/>
        <v>0</v>
      </c>
      <c r="AT60" s="60">
        <f t="shared" si="138"/>
        <v>0</v>
      </c>
      <c r="AU60" s="61">
        <f t="shared" si="139"/>
        <v>0</v>
      </c>
      <c r="AV60" s="61">
        <f t="shared" si="140"/>
        <v>0</v>
      </c>
      <c r="AW60" s="62">
        <f t="shared" si="172"/>
        <v>0</v>
      </c>
      <c r="AX60" s="60">
        <f t="shared" si="141"/>
        <v>0</v>
      </c>
      <c r="AY60" s="61">
        <f t="shared" si="142"/>
        <v>0</v>
      </c>
      <c r="AZ60" s="61">
        <f t="shared" si="143"/>
        <v>0</v>
      </c>
      <c r="BA60" s="62">
        <f t="shared" si="173"/>
        <v>0</v>
      </c>
      <c r="BB60" s="256">
        <f t="shared" si="144"/>
        <v>0</v>
      </c>
      <c r="BC60" s="257">
        <f t="shared" si="145"/>
        <v>0</v>
      </c>
      <c r="BD60" s="257">
        <f t="shared" si="146"/>
        <v>0</v>
      </c>
      <c r="BE60" s="258">
        <f t="shared" si="148"/>
        <v>0</v>
      </c>
      <c r="BF60" s="441">
        <f t="shared" si="149"/>
        <v>0</v>
      </c>
      <c r="BG60" s="442">
        <f t="shared" si="150"/>
        <v>0</v>
      </c>
      <c r="BH60" s="442">
        <f t="shared" si="151"/>
        <v>0</v>
      </c>
      <c r="BI60" s="443">
        <f t="shared" si="152"/>
        <v>0</v>
      </c>
      <c r="BJ60" s="441">
        <f t="shared" si="153"/>
        <v>0</v>
      </c>
      <c r="BK60" s="442">
        <f t="shared" si="154"/>
        <v>0</v>
      </c>
      <c r="BL60" s="442">
        <f t="shared" si="155"/>
        <v>0</v>
      </c>
      <c r="BM60" s="443">
        <f t="shared" si="156"/>
        <v>0</v>
      </c>
      <c r="BN60" s="441">
        <f t="shared" si="157"/>
        <v>0</v>
      </c>
      <c r="BO60" s="442">
        <f t="shared" si="158"/>
        <v>0</v>
      </c>
      <c r="BP60" s="442">
        <f t="shared" si="159"/>
        <v>0</v>
      </c>
      <c r="BQ60" s="443">
        <f t="shared" si="160"/>
        <v>0</v>
      </c>
      <c r="BR60" s="441">
        <f t="shared" si="161"/>
        <v>0</v>
      </c>
      <c r="BS60" s="442">
        <f t="shared" si="162"/>
        <v>0</v>
      </c>
      <c r="BT60" s="442">
        <f t="shared" si="163"/>
        <v>0</v>
      </c>
      <c r="BU60" s="443">
        <f t="shared" si="164"/>
        <v>0</v>
      </c>
    </row>
    <row r="61" spans="1:73" s="130" customFormat="1" ht="15">
      <c r="A61" s="424">
        <f t="shared" si="165"/>
        <v>14</v>
      </c>
      <c r="B61" s="500" t="s">
        <v>46</v>
      </c>
      <c r="C61" s="496" t="s">
        <v>246</v>
      </c>
      <c r="D61" s="496" t="s">
        <v>246</v>
      </c>
      <c r="E61" s="9" t="s">
        <v>142</v>
      </c>
      <c r="F61" s="428">
        <f t="shared" si="118"/>
        <v>1</v>
      </c>
      <c r="G61" s="456">
        <f t="shared" si="119"/>
        <v>1</v>
      </c>
      <c r="H61" s="927">
        <f t="shared" si="147"/>
        <v>52</v>
      </c>
      <c r="I61" s="928"/>
      <c r="J61" s="429">
        <v>302</v>
      </c>
      <c r="K61" s="430" t="str">
        <f>IF(J61&lt;&gt;"",VLOOKUP(J61,'Eingabe 2 - Los 3'!P$4:R$21,2),"keine Zuweisung")</f>
        <v>Bibo - Teeküche, Flur - DG</v>
      </c>
      <c r="L61" s="428"/>
      <c r="M61" s="431"/>
      <c r="N61" s="432">
        <v>17</v>
      </c>
      <c r="O61" s="429">
        <v>55</v>
      </c>
      <c r="P61" s="429" t="s">
        <v>248</v>
      </c>
      <c r="Q61" s="433">
        <v>0</v>
      </c>
      <c r="R61" s="434">
        <v>0</v>
      </c>
      <c r="S61" s="435">
        <v>0</v>
      </c>
      <c r="T61" s="165"/>
      <c r="U61" s="279"/>
      <c r="V61" s="60">
        <f t="shared" si="120"/>
        <v>0</v>
      </c>
      <c r="W61" s="61">
        <f t="shared" si="121"/>
        <v>0</v>
      </c>
      <c r="X61" s="61">
        <f t="shared" si="122"/>
        <v>0</v>
      </c>
      <c r="Y61" s="62">
        <f t="shared" si="166"/>
        <v>0</v>
      </c>
      <c r="Z61" s="60">
        <f t="shared" si="123"/>
        <v>17</v>
      </c>
      <c r="AA61" s="61">
        <f t="shared" si="124"/>
        <v>0</v>
      </c>
      <c r="AB61" s="61">
        <f t="shared" si="125"/>
        <v>0</v>
      </c>
      <c r="AC61" s="62">
        <f t="shared" si="167"/>
        <v>17</v>
      </c>
      <c r="AD61" s="60">
        <f t="shared" si="126"/>
        <v>0</v>
      </c>
      <c r="AE61" s="61">
        <f t="shared" si="127"/>
        <v>0</v>
      </c>
      <c r="AF61" s="61">
        <f t="shared" si="128"/>
        <v>0</v>
      </c>
      <c r="AG61" s="62">
        <f t="shared" si="168"/>
        <v>0</v>
      </c>
      <c r="AH61" s="60">
        <f t="shared" si="129"/>
        <v>0</v>
      </c>
      <c r="AI61" s="61">
        <f t="shared" si="130"/>
        <v>0</v>
      </c>
      <c r="AJ61" s="61">
        <f t="shared" si="131"/>
        <v>0</v>
      </c>
      <c r="AK61" s="62">
        <f t="shared" si="169"/>
        <v>0</v>
      </c>
      <c r="AL61" s="60">
        <f t="shared" si="132"/>
        <v>0</v>
      </c>
      <c r="AM61" s="61">
        <f t="shared" si="133"/>
        <v>0</v>
      </c>
      <c r="AN61" s="61">
        <f t="shared" si="134"/>
        <v>0</v>
      </c>
      <c r="AO61" s="62">
        <f t="shared" si="170"/>
        <v>0</v>
      </c>
      <c r="AP61" s="60">
        <f t="shared" si="135"/>
        <v>0</v>
      </c>
      <c r="AQ61" s="61">
        <f t="shared" si="136"/>
        <v>0</v>
      </c>
      <c r="AR61" s="61">
        <f t="shared" si="137"/>
        <v>0</v>
      </c>
      <c r="AS61" s="62">
        <f t="shared" si="171"/>
        <v>0</v>
      </c>
      <c r="AT61" s="60">
        <f t="shared" si="138"/>
        <v>0</v>
      </c>
      <c r="AU61" s="61">
        <f t="shared" si="139"/>
        <v>0</v>
      </c>
      <c r="AV61" s="61">
        <f t="shared" si="140"/>
        <v>0</v>
      </c>
      <c r="AW61" s="62">
        <f t="shared" si="172"/>
        <v>0</v>
      </c>
      <c r="AX61" s="60">
        <f t="shared" si="141"/>
        <v>0</v>
      </c>
      <c r="AY61" s="61">
        <f t="shared" si="142"/>
        <v>0</v>
      </c>
      <c r="AZ61" s="61">
        <f t="shared" si="143"/>
        <v>0</v>
      </c>
      <c r="BA61" s="62">
        <f t="shared" si="173"/>
        <v>0</v>
      </c>
      <c r="BB61" s="256">
        <f t="shared" si="144"/>
        <v>0</v>
      </c>
      <c r="BC61" s="257">
        <f t="shared" si="145"/>
        <v>0</v>
      </c>
      <c r="BD61" s="257">
        <f t="shared" si="146"/>
        <v>0</v>
      </c>
      <c r="BE61" s="258">
        <f t="shared" si="148"/>
        <v>0</v>
      </c>
      <c r="BF61" s="441">
        <f t="shared" si="149"/>
        <v>0</v>
      </c>
      <c r="BG61" s="442">
        <f t="shared" si="150"/>
        <v>0</v>
      </c>
      <c r="BH61" s="442">
        <f t="shared" si="151"/>
        <v>0</v>
      </c>
      <c r="BI61" s="443">
        <f t="shared" si="152"/>
        <v>0</v>
      </c>
      <c r="BJ61" s="441">
        <f t="shared" si="153"/>
        <v>0</v>
      </c>
      <c r="BK61" s="442">
        <f t="shared" si="154"/>
        <v>0</v>
      </c>
      <c r="BL61" s="442">
        <f t="shared" si="155"/>
        <v>0</v>
      </c>
      <c r="BM61" s="443">
        <f t="shared" si="156"/>
        <v>0</v>
      </c>
      <c r="BN61" s="441">
        <f t="shared" si="157"/>
        <v>0</v>
      </c>
      <c r="BO61" s="442">
        <f t="shared" si="158"/>
        <v>0</v>
      </c>
      <c r="BP61" s="442">
        <f t="shared" si="159"/>
        <v>0</v>
      </c>
      <c r="BQ61" s="443">
        <f t="shared" si="160"/>
        <v>0</v>
      </c>
      <c r="BR61" s="441">
        <f t="shared" si="161"/>
        <v>0</v>
      </c>
      <c r="BS61" s="442">
        <f t="shared" si="162"/>
        <v>0</v>
      </c>
      <c r="BT61" s="442">
        <f t="shared" si="163"/>
        <v>0</v>
      </c>
      <c r="BU61" s="443">
        <f t="shared" si="164"/>
        <v>0</v>
      </c>
    </row>
    <row r="62" spans="1:73" s="130" customFormat="1" ht="15">
      <c r="A62" s="424">
        <f t="shared" si="165"/>
        <v>15</v>
      </c>
      <c r="B62" s="500" t="s">
        <v>227</v>
      </c>
      <c r="C62" s="496" t="s">
        <v>228</v>
      </c>
      <c r="D62" s="496" t="s">
        <v>228</v>
      </c>
      <c r="E62" s="9" t="s">
        <v>142</v>
      </c>
      <c r="F62" s="428">
        <f t="shared" si="118"/>
        <v>1</v>
      </c>
      <c r="G62" s="456">
        <f t="shared" si="119"/>
        <v>1</v>
      </c>
      <c r="H62" s="927">
        <f t="shared" si="147"/>
        <v>52</v>
      </c>
      <c r="I62" s="928"/>
      <c r="J62" s="429">
        <v>303</v>
      </c>
      <c r="K62" s="430" t="str">
        <f>IF(J62&lt;&gt;"",VLOOKUP(J62,'Eingabe 2 - Los 3'!P$4:R$21,2),"keine Zuweisung")</f>
        <v>Bibo - Treppen</v>
      </c>
      <c r="L62" s="428"/>
      <c r="M62" s="431"/>
      <c r="N62" s="432">
        <v>0</v>
      </c>
      <c r="O62" s="429">
        <v>56</v>
      </c>
      <c r="P62" s="429">
        <v>0</v>
      </c>
      <c r="Q62" s="433">
        <v>0</v>
      </c>
      <c r="R62" s="434">
        <v>0</v>
      </c>
      <c r="S62" s="435">
        <v>0</v>
      </c>
      <c r="T62" s="165"/>
      <c r="U62" s="279"/>
      <c r="V62" s="60">
        <f t="shared" si="120"/>
        <v>0</v>
      </c>
      <c r="W62" s="61">
        <f t="shared" si="121"/>
        <v>0</v>
      </c>
      <c r="X62" s="61">
        <f t="shared" si="122"/>
        <v>0</v>
      </c>
      <c r="Y62" s="62">
        <f t="shared" si="166"/>
        <v>0</v>
      </c>
      <c r="Z62" s="60">
        <f t="shared" si="123"/>
        <v>0</v>
      </c>
      <c r="AA62" s="61">
        <f t="shared" si="124"/>
        <v>0</v>
      </c>
      <c r="AB62" s="61">
        <f t="shared" si="125"/>
        <v>0</v>
      </c>
      <c r="AC62" s="62">
        <f t="shared" si="167"/>
        <v>0</v>
      </c>
      <c r="AD62" s="60">
        <f t="shared" si="126"/>
        <v>0</v>
      </c>
      <c r="AE62" s="61">
        <f t="shared" si="127"/>
        <v>0</v>
      </c>
      <c r="AF62" s="61">
        <f t="shared" si="128"/>
        <v>0</v>
      </c>
      <c r="AG62" s="62">
        <f t="shared" si="168"/>
        <v>0</v>
      </c>
      <c r="AH62" s="60">
        <f t="shared" si="129"/>
        <v>0</v>
      </c>
      <c r="AI62" s="61">
        <f t="shared" si="130"/>
        <v>0</v>
      </c>
      <c r="AJ62" s="61">
        <f t="shared" si="131"/>
        <v>0</v>
      </c>
      <c r="AK62" s="62">
        <f t="shared" si="169"/>
        <v>0</v>
      </c>
      <c r="AL62" s="60">
        <f t="shared" si="132"/>
        <v>0</v>
      </c>
      <c r="AM62" s="61">
        <f t="shared" si="133"/>
        <v>0</v>
      </c>
      <c r="AN62" s="61">
        <f t="shared" si="134"/>
        <v>0</v>
      </c>
      <c r="AO62" s="62">
        <f t="shared" si="170"/>
        <v>0</v>
      </c>
      <c r="AP62" s="60">
        <f t="shared" si="135"/>
        <v>0</v>
      </c>
      <c r="AQ62" s="61">
        <f t="shared" si="136"/>
        <v>0</v>
      </c>
      <c r="AR62" s="61">
        <f t="shared" si="137"/>
        <v>0</v>
      </c>
      <c r="AS62" s="62">
        <f t="shared" si="171"/>
        <v>0</v>
      </c>
      <c r="AT62" s="60">
        <f t="shared" si="138"/>
        <v>0</v>
      </c>
      <c r="AU62" s="61">
        <f t="shared" si="139"/>
        <v>0</v>
      </c>
      <c r="AV62" s="61">
        <f t="shared" si="140"/>
        <v>0</v>
      </c>
      <c r="AW62" s="62">
        <f t="shared" si="172"/>
        <v>0</v>
      </c>
      <c r="AX62" s="60">
        <f t="shared" si="141"/>
        <v>0</v>
      </c>
      <c r="AY62" s="61">
        <f t="shared" si="142"/>
        <v>0</v>
      </c>
      <c r="AZ62" s="61">
        <f t="shared" si="143"/>
        <v>0</v>
      </c>
      <c r="BA62" s="62">
        <f t="shared" si="173"/>
        <v>0</v>
      </c>
      <c r="BB62" s="256">
        <f t="shared" si="144"/>
        <v>0</v>
      </c>
      <c r="BC62" s="257">
        <f t="shared" si="145"/>
        <v>0</v>
      </c>
      <c r="BD62" s="257">
        <f t="shared" si="146"/>
        <v>0</v>
      </c>
      <c r="BE62" s="258">
        <f t="shared" si="148"/>
        <v>0</v>
      </c>
      <c r="BF62" s="441">
        <f t="shared" si="149"/>
        <v>0</v>
      </c>
      <c r="BG62" s="442">
        <f t="shared" si="150"/>
        <v>0</v>
      </c>
      <c r="BH62" s="442">
        <f t="shared" si="151"/>
        <v>0</v>
      </c>
      <c r="BI62" s="443">
        <f t="shared" si="152"/>
        <v>0</v>
      </c>
      <c r="BJ62" s="441">
        <f t="shared" si="153"/>
        <v>0</v>
      </c>
      <c r="BK62" s="442">
        <f t="shared" si="154"/>
        <v>0</v>
      </c>
      <c r="BL62" s="442">
        <f t="shared" si="155"/>
        <v>0</v>
      </c>
      <c r="BM62" s="443">
        <f t="shared" si="156"/>
        <v>0</v>
      </c>
      <c r="BN62" s="441">
        <f t="shared" si="157"/>
        <v>0</v>
      </c>
      <c r="BO62" s="442">
        <f t="shared" si="158"/>
        <v>0</v>
      </c>
      <c r="BP62" s="442">
        <f t="shared" si="159"/>
        <v>0</v>
      </c>
      <c r="BQ62" s="443">
        <f t="shared" si="160"/>
        <v>0</v>
      </c>
      <c r="BR62" s="441">
        <f t="shared" si="161"/>
        <v>0</v>
      </c>
      <c r="BS62" s="442">
        <f t="shared" si="162"/>
        <v>0</v>
      </c>
      <c r="BT62" s="442">
        <f t="shared" si="163"/>
        <v>0</v>
      </c>
      <c r="BU62" s="443">
        <f t="shared" si="164"/>
        <v>0</v>
      </c>
    </row>
    <row r="63" spans="1:73" s="130" customFormat="1" ht="15">
      <c r="A63" s="424">
        <f t="shared" si="165"/>
        <v>16</v>
      </c>
      <c r="B63" s="500" t="s">
        <v>229</v>
      </c>
      <c r="C63" s="496" t="s">
        <v>230</v>
      </c>
      <c r="D63" s="496" t="s">
        <v>230</v>
      </c>
      <c r="E63" s="9" t="s">
        <v>141</v>
      </c>
      <c r="F63" s="428">
        <f t="shared" si="118"/>
        <v>0</v>
      </c>
      <c r="G63" s="456">
        <f t="shared" si="119"/>
        <v>0</v>
      </c>
      <c r="H63" s="927">
        <f t="shared" si="147"/>
        <v>0</v>
      </c>
      <c r="I63" s="928"/>
      <c r="J63" s="429"/>
      <c r="K63" s="430" t="str">
        <f>IF(J63&lt;&gt;"",VLOOKUP(J63,'Eingabe 2 - Los 3'!P$4:R$21,2),"keine Zuweisung")</f>
        <v>keine Zuweisung</v>
      </c>
      <c r="L63" s="428"/>
      <c r="M63" s="431"/>
      <c r="N63" s="432">
        <v>8</v>
      </c>
      <c r="O63" s="429">
        <v>57</v>
      </c>
      <c r="P63" s="429" t="s">
        <v>250</v>
      </c>
      <c r="Q63" s="433">
        <v>0</v>
      </c>
      <c r="R63" s="434">
        <v>0</v>
      </c>
      <c r="S63" s="435" t="s">
        <v>257</v>
      </c>
      <c r="T63" s="165"/>
      <c r="U63" s="279"/>
      <c r="V63" s="60">
        <f t="shared" si="120"/>
        <v>0</v>
      </c>
      <c r="W63" s="61">
        <f t="shared" si="121"/>
        <v>0</v>
      </c>
      <c r="X63" s="61">
        <f t="shared" si="122"/>
        <v>0</v>
      </c>
      <c r="Y63" s="62">
        <f t="shared" si="166"/>
        <v>0</v>
      </c>
      <c r="Z63" s="60">
        <f t="shared" si="123"/>
        <v>0</v>
      </c>
      <c r="AA63" s="61">
        <f t="shared" si="124"/>
        <v>0</v>
      </c>
      <c r="AB63" s="61">
        <f t="shared" si="125"/>
        <v>0</v>
      </c>
      <c r="AC63" s="62">
        <f t="shared" si="167"/>
        <v>0</v>
      </c>
      <c r="AD63" s="60">
        <f t="shared" si="126"/>
        <v>0</v>
      </c>
      <c r="AE63" s="61">
        <f t="shared" si="127"/>
        <v>0</v>
      </c>
      <c r="AF63" s="61">
        <f t="shared" si="128"/>
        <v>0</v>
      </c>
      <c r="AG63" s="62">
        <f t="shared" si="168"/>
        <v>0</v>
      </c>
      <c r="AH63" s="60">
        <f t="shared" si="129"/>
        <v>0</v>
      </c>
      <c r="AI63" s="61">
        <f t="shared" si="130"/>
        <v>0</v>
      </c>
      <c r="AJ63" s="61">
        <f t="shared" si="131"/>
        <v>0</v>
      </c>
      <c r="AK63" s="62">
        <f t="shared" si="169"/>
        <v>0</v>
      </c>
      <c r="AL63" s="60">
        <f t="shared" si="132"/>
        <v>0</v>
      </c>
      <c r="AM63" s="61">
        <f t="shared" si="133"/>
        <v>0</v>
      </c>
      <c r="AN63" s="61">
        <f t="shared" si="134"/>
        <v>0</v>
      </c>
      <c r="AO63" s="62">
        <f t="shared" si="170"/>
        <v>0</v>
      </c>
      <c r="AP63" s="60">
        <f t="shared" si="135"/>
        <v>0</v>
      </c>
      <c r="AQ63" s="61">
        <f t="shared" si="136"/>
        <v>0</v>
      </c>
      <c r="AR63" s="61">
        <f t="shared" si="137"/>
        <v>0</v>
      </c>
      <c r="AS63" s="62">
        <f t="shared" si="171"/>
        <v>0</v>
      </c>
      <c r="AT63" s="60">
        <f t="shared" si="138"/>
        <v>0</v>
      </c>
      <c r="AU63" s="61">
        <f t="shared" si="139"/>
        <v>0</v>
      </c>
      <c r="AV63" s="61">
        <f t="shared" si="140"/>
        <v>0</v>
      </c>
      <c r="AW63" s="62">
        <f t="shared" si="172"/>
        <v>0</v>
      </c>
      <c r="AX63" s="60">
        <f t="shared" si="141"/>
        <v>0</v>
      </c>
      <c r="AY63" s="61">
        <f t="shared" si="142"/>
        <v>0</v>
      </c>
      <c r="AZ63" s="61">
        <f t="shared" si="143"/>
        <v>0</v>
      </c>
      <c r="BA63" s="62">
        <f t="shared" si="173"/>
        <v>0</v>
      </c>
      <c r="BB63" s="256">
        <f t="shared" si="144"/>
        <v>0</v>
      </c>
      <c r="BC63" s="257">
        <f t="shared" si="145"/>
        <v>0</v>
      </c>
      <c r="BD63" s="257">
        <f t="shared" si="146"/>
        <v>0</v>
      </c>
      <c r="BE63" s="258">
        <f t="shared" si="148"/>
        <v>0</v>
      </c>
      <c r="BF63" s="441">
        <f t="shared" si="149"/>
        <v>0</v>
      </c>
      <c r="BG63" s="442">
        <f t="shared" si="150"/>
        <v>0</v>
      </c>
      <c r="BH63" s="442">
        <f t="shared" si="151"/>
        <v>0</v>
      </c>
      <c r="BI63" s="443">
        <f t="shared" si="152"/>
        <v>0</v>
      </c>
      <c r="BJ63" s="441">
        <f t="shared" si="153"/>
        <v>0</v>
      </c>
      <c r="BK63" s="442">
        <f t="shared" si="154"/>
        <v>0</v>
      </c>
      <c r="BL63" s="442">
        <f t="shared" si="155"/>
        <v>0</v>
      </c>
      <c r="BM63" s="443">
        <f t="shared" si="156"/>
        <v>0</v>
      </c>
      <c r="BN63" s="441">
        <f t="shared" si="157"/>
        <v>0</v>
      </c>
      <c r="BO63" s="442">
        <f t="shared" si="158"/>
        <v>0</v>
      </c>
      <c r="BP63" s="442">
        <f t="shared" si="159"/>
        <v>0</v>
      </c>
      <c r="BQ63" s="443">
        <f t="shared" si="160"/>
        <v>0</v>
      </c>
      <c r="BR63" s="441">
        <f t="shared" si="161"/>
        <v>0</v>
      </c>
      <c r="BS63" s="442">
        <f t="shared" si="162"/>
        <v>0</v>
      </c>
      <c r="BT63" s="442">
        <f t="shared" si="163"/>
        <v>0</v>
      </c>
      <c r="BU63" s="443">
        <f t="shared" si="164"/>
        <v>0</v>
      </c>
    </row>
    <row r="64" spans="1:73" s="130" customFormat="1" ht="15">
      <c r="A64" s="424"/>
      <c r="B64" s="425"/>
      <c r="C64" s="426"/>
      <c r="D64" s="439"/>
      <c r="E64" s="9"/>
      <c r="F64" s="428">
        <f t="shared" si="118"/>
        <v>0</v>
      </c>
      <c r="G64" s="456">
        <f t="shared" si="119"/>
        <v>0</v>
      </c>
      <c r="H64" s="927">
        <f>IF(G64=1,$G$9,IF(G64=2,$H$9,IF(G64=3,$I$9,0)))</f>
        <v>0</v>
      </c>
      <c r="I64" s="928"/>
      <c r="J64" s="429"/>
      <c r="K64" s="430" t="str">
        <f>IF(J64&lt;&gt;"",VLOOKUP(J64,'Eingabe 2 - Los 3'!P$4:R$21,2),"keine Zuweisung")</f>
        <v>keine Zuweisung</v>
      </c>
      <c r="L64" s="428"/>
      <c r="M64" s="431"/>
      <c r="N64" s="432">
        <v>0</v>
      </c>
      <c r="O64" s="429">
        <v>58</v>
      </c>
      <c r="P64" s="429">
        <v>0</v>
      </c>
      <c r="Q64" s="433">
        <v>0</v>
      </c>
      <c r="R64" s="434">
        <v>0</v>
      </c>
      <c r="S64" s="435">
        <v>0</v>
      </c>
      <c r="T64" s="165"/>
      <c r="U64" s="279"/>
      <c r="V64" s="60">
        <f t="shared" si="120"/>
        <v>0</v>
      </c>
      <c r="W64" s="61">
        <f t="shared" si="121"/>
        <v>0</v>
      </c>
      <c r="X64" s="61">
        <f t="shared" si="122"/>
        <v>0</v>
      </c>
      <c r="Y64" s="62">
        <f>IF($V$6=J64,N64,0)</f>
        <v>0</v>
      </c>
      <c r="Z64" s="60">
        <f t="shared" si="123"/>
        <v>0</v>
      </c>
      <c r="AA64" s="61">
        <f t="shared" si="124"/>
        <v>0</v>
      </c>
      <c r="AB64" s="61">
        <f t="shared" si="125"/>
        <v>0</v>
      </c>
      <c r="AC64" s="62">
        <f>IF($Z$6=J64,N64,0)</f>
        <v>0</v>
      </c>
      <c r="AD64" s="60">
        <f t="shared" si="126"/>
        <v>0</v>
      </c>
      <c r="AE64" s="61">
        <f t="shared" si="127"/>
        <v>0</v>
      </c>
      <c r="AF64" s="61">
        <f t="shared" si="128"/>
        <v>0</v>
      </c>
      <c r="AG64" s="62">
        <f>IF($AD$6=J64,N64,0)</f>
        <v>0</v>
      </c>
      <c r="AH64" s="60">
        <f t="shared" si="129"/>
        <v>0</v>
      </c>
      <c r="AI64" s="61">
        <f t="shared" si="130"/>
        <v>0</v>
      </c>
      <c r="AJ64" s="61">
        <f t="shared" si="131"/>
        <v>0</v>
      </c>
      <c r="AK64" s="62">
        <f>IF($AH$6=J64,N64,0)</f>
        <v>0</v>
      </c>
      <c r="AL64" s="60">
        <f t="shared" si="132"/>
        <v>0</v>
      </c>
      <c r="AM64" s="61">
        <f t="shared" si="133"/>
        <v>0</v>
      </c>
      <c r="AN64" s="61">
        <f t="shared" si="134"/>
        <v>0</v>
      </c>
      <c r="AO64" s="62">
        <f>IF($AL$6=J64,N64,0)</f>
        <v>0</v>
      </c>
      <c r="AP64" s="60">
        <f t="shared" si="135"/>
        <v>0</v>
      </c>
      <c r="AQ64" s="61">
        <f t="shared" si="136"/>
        <v>0</v>
      </c>
      <c r="AR64" s="61">
        <f t="shared" si="137"/>
        <v>0</v>
      </c>
      <c r="AS64" s="62">
        <f>IF($AP$6=J64,N64,0)</f>
        <v>0</v>
      </c>
      <c r="AT64" s="60">
        <f t="shared" si="138"/>
        <v>0</v>
      </c>
      <c r="AU64" s="61">
        <f t="shared" si="139"/>
        <v>0</v>
      </c>
      <c r="AV64" s="61">
        <f t="shared" si="140"/>
        <v>0</v>
      </c>
      <c r="AW64" s="62">
        <f>IF($AT$6=J64,N64,0)</f>
        <v>0</v>
      </c>
      <c r="AX64" s="60">
        <f t="shared" si="141"/>
        <v>0</v>
      </c>
      <c r="AY64" s="61">
        <f t="shared" si="142"/>
        <v>0</v>
      </c>
      <c r="AZ64" s="61">
        <f t="shared" si="143"/>
        <v>0</v>
      </c>
      <c r="BA64" s="62">
        <f>IF($AX$6=J64,N64,0)</f>
        <v>0</v>
      </c>
      <c r="BB64" s="256">
        <f>IF($BB$6=J64,N64,0)*IF($BB$10=H64,1,0)</f>
        <v>0</v>
      </c>
      <c r="BC64" s="257">
        <f>IF($BB$6=J64,N64,0)*IF($BC$10=H64,1,0)</f>
        <v>0</v>
      </c>
      <c r="BD64" s="257">
        <f>IF($BB$6=J64,N64,0)*IF($BD$10=H64,1,0)</f>
        <v>0</v>
      </c>
      <c r="BE64" s="258">
        <f>IF($BB$6=J64,N64,0)</f>
        <v>0</v>
      </c>
      <c r="BF64" s="441">
        <f t="shared" si="149"/>
        <v>0</v>
      </c>
      <c r="BG64" s="442">
        <f t="shared" si="150"/>
        <v>0</v>
      </c>
      <c r="BH64" s="442">
        <f t="shared" si="151"/>
        <v>0</v>
      </c>
      <c r="BI64" s="443">
        <f t="shared" si="152"/>
        <v>0</v>
      </c>
      <c r="BJ64" s="441">
        <f t="shared" si="153"/>
        <v>0</v>
      </c>
      <c r="BK64" s="442">
        <f t="shared" si="154"/>
        <v>0</v>
      </c>
      <c r="BL64" s="442">
        <f t="shared" si="155"/>
        <v>0</v>
      </c>
      <c r="BM64" s="443">
        <f t="shared" si="156"/>
        <v>0</v>
      </c>
      <c r="BN64" s="441">
        <f t="shared" si="157"/>
        <v>0</v>
      </c>
      <c r="BO64" s="442">
        <f t="shared" si="158"/>
        <v>0</v>
      </c>
      <c r="BP64" s="442">
        <f t="shared" si="159"/>
        <v>0</v>
      </c>
      <c r="BQ64" s="443">
        <f t="shared" si="160"/>
        <v>0</v>
      </c>
      <c r="BR64" s="441">
        <f t="shared" si="161"/>
        <v>0</v>
      </c>
      <c r="BS64" s="442">
        <f t="shared" si="162"/>
        <v>0</v>
      </c>
      <c r="BT64" s="442">
        <f t="shared" si="163"/>
        <v>0</v>
      </c>
      <c r="BU64" s="443">
        <f t="shared" si="164"/>
        <v>0</v>
      </c>
    </row>
    <row r="65" spans="1:73" s="130" customFormat="1" ht="15.75" thickBot="1">
      <c r="A65" s="266"/>
      <c r="B65" s="195"/>
      <c r="C65" s="99"/>
      <c r="D65" s="100"/>
      <c r="E65" s="168"/>
      <c r="F65" s="168"/>
      <c r="G65" s="459"/>
      <c r="H65" s="931"/>
      <c r="I65" s="932"/>
      <c r="J65" s="168"/>
      <c r="K65" s="169"/>
      <c r="L65" s="168"/>
      <c r="M65" s="170"/>
      <c r="N65" s="171"/>
      <c r="O65" s="168"/>
      <c r="P65" s="7"/>
      <c r="Q65" s="190"/>
      <c r="R65" s="191"/>
      <c r="S65" s="192"/>
      <c r="T65" s="165"/>
      <c r="U65" s="280"/>
      <c r="V65" s="63"/>
      <c r="W65" s="64"/>
      <c r="X65" s="64"/>
      <c r="Y65" s="65"/>
      <c r="Z65" s="63"/>
      <c r="AA65" s="64"/>
      <c r="AB65" s="64"/>
      <c r="AC65" s="65"/>
      <c r="AD65" s="63"/>
      <c r="AE65" s="64"/>
      <c r="AF65" s="64"/>
      <c r="AG65" s="65"/>
      <c r="AH65" s="63"/>
      <c r="AI65" s="64"/>
      <c r="AJ65" s="64"/>
      <c r="AK65" s="65"/>
      <c r="AL65" s="63"/>
      <c r="AM65" s="64"/>
      <c r="AN65" s="64"/>
      <c r="AO65" s="65"/>
      <c r="AP65" s="63"/>
      <c r="AQ65" s="64"/>
      <c r="AR65" s="64"/>
      <c r="AS65" s="65"/>
      <c r="AT65" s="63"/>
      <c r="AU65" s="64"/>
      <c r="AV65" s="64"/>
      <c r="AW65" s="65"/>
      <c r="AX65" s="63"/>
      <c r="AY65" s="64"/>
      <c r="AZ65" s="64"/>
      <c r="BA65" s="65"/>
      <c r="BB65" s="63"/>
      <c r="BC65" s="64"/>
      <c r="BD65" s="64"/>
      <c r="BE65" s="65"/>
      <c r="BF65" s="63"/>
      <c r="BG65" s="64"/>
      <c r="BH65" s="64"/>
      <c r="BI65" s="65"/>
      <c r="BJ65" s="63"/>
      <c r="BK65" s="64"/>
      <c r="BL65" s="64"/>
      <c r="BM65" s="65"/>
      <c r="BN65" s="63"/>
      <c r="BO65" s="64"/>
      <c r="BP65" s="64"/>
      <c r="BQ65" s="65"/>
      <c r="BR65" s="63"/>
      <c r="BS65" s="64"/>
      <c r="BT65" s="64"/>
      <c r="BU65" s="65"/>
    </row>
    <row r="66" spans="1:73" s="130" customFormat="1" ht="15.75" thickBot="1">
      <c r="A66" s="266"/>
      <c r="B66" s="76"/>
      <c r="C66" s="6"/>
      <c r="D66" s="5"/>
      <c r="E66" s="4"/>
      <c r="F66" s="4"/>
      <c r="G66" s="79"/>
      <c r="H66" s="79"/>
      <c r="I66" s="4"/>
      <c r="J66" s="4"/>
      <c r="K66" s="176"/>
      <c r="L66" s="4"/>
      <c r="M66" s="177"/>
      <c r="N66" s="178"/>
      <c r="O66" s="4"/>
      <c r="P66" s="5"/>
      <c r="Q66" s="75"/>
      <c r="R66" s="178"/>
      <c r="S66" s="74"/>
      <c r="T66" s="165"/>
      <c r="U66" s="276"/>
      <c r="V66" s="276"/>
      <c r="W66" s="276"/>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row>
    <row r="67" spans="1:73" s="130" customFormat="1" ht="15" customHeight="1">
      <c r="A67" s="266"/>
      <c r="B67" s="921" t="s">
        <v>217</v>
      </c>
      <c r="C67" s="923" t="s">
        <v>258</v>
      </c>
      <c r="D67" s="923"/>
      <c r="E67" s="923"/>
      <c r="F67" s="923"/>
      <c r="G67" s="923"/>
      <c r="H67" s="923"/>
      <c r="I67" s="923"/>
      <c r="J67" s="923"/>
      <c r="K67" s="923"/>
      <c r="L67" s="923"/>
      <c r="M67" s="923"/>
      <c r="N67" s="923"/>
      <c r="O67" s="923"/>
      <c r="P67" s="923"/>
      <c r="Q67" s="923"/>
      <c r="R67" s="923"/>
      <c r="S67" s="924"/>
      <c r="T67" s="165"/>
      <c r="U67" s="916" t="str">
        <f>C67</f>
        <v>Glasmuseum - Erdgeschoss</v>
      </c>
      <c r="V67" s="917"/>
      <c r="W67" s="917"/>
      <c r="X67" s="917"/>
      <c r="Y67" s="917"/>
      <c r="Z67" s="917"/>
      <c r="AA67" s="917"/>
      <c r="AB67" s="917"/>
      <c r="AC67" s="917"/>
      <c r="AD67" s="911"/>
      <c r="AE67" s="912"/>
      <c r="AF67" s="912"/>
      <c r="AG67" s="912"/>
      <c r="AH67" s="911"/>
      <c r="AI67" s="912"/>
      <c r="AJ67" s="912"/>
      <c r="AK67" s="912"/>
      <c r="AL67" s="911"/>
      <c r="AM67" s="912"/>
      <c r="AN67" s="912"/>
      <c r="AO67" s="912"/>
      <c r="AP67" s="911"/>
      <c r="AQ67" s="912"/>
      <c r="AR67" s="912"/>
      <c r="AS67" s="912"/>
      <c r="AT67" s="911"/>
      <c r="AU67" s="912"/>
      <c r="AV67" s="912"/>
      <c r="AW67" s="912"/>
      <c r="AX67" s="911"/>
      <c r="AY67" s="912"/>
      <c r="AZ67" s="912"/>
      <c r="BA67" s="912"/>
      <c r="BB67" s="911"/>
      <c r="BC67" s="912"/>
      <c r="BD67" s="912"/>
      <c r="BE67" s="912"/>
      <c r="BF67" s="911"/>
      <c r="BG67" s="912"/>
      <c r="BH67" s="912"/>
      <c r="BI67" s="913"/>
      <c r="BJ67" s="911"/>
      <c r="BK67" s="912"/>
      <c r="BL67" s="912"/>
      <c r="BM67" s="913"/>
      <c r="BN67" s="911"/>
      <c r="BO67" s="912"/>
      <c r="BP67" s="912"/>
      <c r="BQ67" s="913"/>
      <c r="BR67" s="911"/>
      <c r="BS67" s="912"/>
      <c r="BT67" s="912"/>
      <c r="BU67" s="913"/>
    </row>
    <row r="68" spans="1:73" s="77" customFormat="1" ht="15.75" thickBot="1">
      <c r="A68" s="271"/>
      <c r="B68" s="922"/>
      <c r="C68" s="925"/>
      <c r="D68" s="925"/>
      <c r="E68" s="925"/>
      <c r="F68" s="925"/>
      <c r="G68" s="925"/>
      <c r="H68" s="925"/>
      <c r="I68" s="925"/>
      <c r="J68" s="925"/>
      <c r="K68" s="925"/>
      <c r="L68" s="925"/>
      <c r="M68" s="925"/>
      <c r="N68" s="925"/>
      <c r="O68" s="925"/>
      <c r="P68" s="925"/>
      <c r="Q68" s="925"/>
      <c r="R68" s="925"/>
      <c r="S68" s="926"/>
      <c r="T68" s="78"/>
      <c r="U68" s="918"/>
      <c r="V68" s="919"/>
      <c r="W68" s="919"/>
      <c r="X68" s="919"/>
      <c r="Y68" s="919"/>
      <c r="Z68" s="919"/>
      <c r="AA68" s="919"/>
      <c r="AB68" s="919"/>
      <c r="AC68" s="919"/>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4"/>
      <c r="BA68" s="914"/>
      <c r="BB68" s="914"/>
      <c r="BC68" s="914"/>
      <c r="BD68" s="914"/>
      <c r="BE68" s="914"/>
      <c r="BF68" s="914"/>
      <c r="BG68" s="914"/>
      <c r="BH68" s="914"/>
      <c r="BI68" s="915"/>
      <c r="BJ68" s="914"/>
      <c r="BK68" s="914"/>
      <c r="BL68" s="914"/>
      <c r="BM68" s="915"/>
      <c r="BN68" s="914"/>
      <c r="BO68" s="914"/>
      <c r="BP68" s="914"/>
      <c r="BQ68" s="915"/>
      <c r="BR68" s="914"/>
      <c r="BS68" s="914"/>
      <c r="BT68" s="914"/>
      <c r="BU68" s="915"/>
    </row>
    <row r="69" spans="1:73" s="130" customFormat="1" ht="15">
      <c r="A69" s="266"/>
      <c r="B69" s="194"/>
      <c r="C69" s="196"/>
      <c r="D69" s="197"/>
      <c r="E69" s="198"/>
      <c r="F69" s="198"/>
      <c r="G69" s="199"/>
      <c r="H69" s="992"/>
      <c r="I69" s="930"/>
      <c r="J69" s="198"/>
      <c r="K69" s="200"/>
      <c r="L69" s="98"/>
      <c r="M69" s="201"/>
      <c r="N69" s="253"/>
      <c r="O69" s="98"/>
      <c r="P69" s="255"/>
      <c r="Q69" s="202"/>
      <c r="R69" s="187"/>
      <c r="S69" s="203"/>
      <c r="T69" s="165"/>
      <c r="U69" s="278"/>
      <c r="V69" s="71">
        <f aca="true" t="shared" si="174" ref="V69:BA69">SUM(V70:V83)</f>
        <v>0</v>
      </c>
      <c r="W69" s="72">
        <f t="shared" si="174"/>
        <v>0</v>
      </c>
      <c r="X69" s="72">
        <f t="shared" si="174"/>
        <v>0</v>
      </c>
      <c r="Y69" s="73">
        <f t="shared" si="174"/>
        <v>0</v>
      </c>
      <c r="Z69" s="71">
        <f t="shared" si="174"/>
        <v>0</v>
      </c>
      <c r="AA69" s="72">
        <f t="shared" si="174"/>
        <v>0</v>
      </c>
      <c r="AB69" s="72">
        <f t="shared" si="174"/>
        <v>0</v>
      </c>
      <c r="AC69" s="73">
        <f t="shared" si="174"/>
        <v>0</v>
      </c>
      <c r="AD69" s="71">
        <f t="shared" si="174"/>
        <v>0</v>
      </c>
      <c r="AE69" s="72">
        <f t="shared" si="174"/>
        <v>0</v>
      </c>
      <c r="AF69" s="72">
        <f t="shared" si="174"/>
        <v>0</v>
      </c>
      <c r="AG69" s="73">
        <f t="shared" si="174"/>
        <v>0</v>
      </c>
      <c r="AH69" s="71">
        <f t="shared" si="174"/>
        <v>0</v>
      </c>
      <c r="AI69" s="72">
        <f t="shared" si="174"/>
        <v>0</v>
      </c>
      <c r="AJ69" s="72">
        <f t="shared" si="174"/>
        <v>0</v>
      </c>
      <c r="AK69" s="73">
        <f t="shared" si="174"/>
        <v>0</v>
      </c>
      <c r="AL69" s="71">
        <f t="shared" si="174"/>
        <v>0</v>
      </c>
      <c r="AM69" s="72">
        <f t="shared" si="174"/>
        <v>0</v>
      </c>
      <c r="AN69" s="72">
        <f t="shared" si="174"/>
        <v>0</v>
      </c>
      <c r="AO69" s="73">
        <f t="shared" si="174"/>
        <v>0</v>
      </c>
      <c r="AP69" s="71">
        <f t="shared" si="174"/>
        <v>0</v>
      </c>
      <c r="AQ69" s="72">
        <f t="shared" si="174"/>
        <v>0</v>
      </c>
      <c r="AR69" s="72">
        <f t="shared" si="174"/>
        <v>0</v>
      </c>
      <c r="AS69" s="73">
        <f t="shared" si="174"/>
        <v>0</v>
      </c>
      <c r="AT69" s="71">
        <f t="shared" si="174"/>
        <v>0</v>
      </c>
      <c r="AU69" s="72">
        <f t="shared" si="174"/>
        <v>0</v>
      </c>
      <c r="AV69" s="72">
        <f t="shared" si="174"/>
        <v>0</v>
      </c>
      <c r="AW69" s="73">
        <f t="shared" si="174"/>
        <v>0</v>
      </c>
      <c r="AX69" s="71">
        <f t="shared" si="174"/>
        <v>0</v>
      </c>
      <c r="AY69" s="72">
        <f t="shared" si="174"/>
        <v>0</v>
      </c>
      <c r="AZ69" s="72">
        <f t="shared" si="174"/>
        <v>0</v>
      </c>
      <c r="BA69" s="73">
        <f t="shared" si="174"/>
        <v>0</v>
      </c>
      <c r="BB69" s="71">
        <f aca="true" t="shared" si="175" ref="BB69:BU69">SUM(BB70:BB83)</f>
        <v>227.9</v>
      </c>
      <c r="BC69" s="72">
        <f t="shared" si="175"/>
        <v>0</v>
      </c>
      <c r="BD69" s="72">
        <f t="shared" si="175"/>
        <v>0</v>
      </c>
      <c r="BE69" s="73">
        <f t="shared" si="175"/>
        <v>227.9</v>
      </c>
      <c r="BF69" s="71">
        <f t="shared" si="175"/>
        <v>0</v>
      </c>
      <c r="BG69" s="72">
        <f t="shared" si="175"/>
        <v>0</v>
      </c>
      <c r="BH69" s="72">
        <f t="shared" si="175"/>
        <v>0</v>
      </c>
      <c r="BI69" s="73">
        <f t="shared" si="175"/>
        <v>0</v>
      </c>
      <c r="BJ69" s="71">
        <f t="shared" si="175"/>
        <v>0</v>
      </c>
      <c r="BK69" s="72">
        <f t="shared" si="175"/>
        <v>0</v>
      </c>
      <c r="BL69" s="72">
        <f t="shared" si="175"/>
        <v>0</v>
      </c>
      <c r="BM69" s="73">
        <f t="shared" si="175"/>
        <v>0</v>
      </c>
      <c r="BN69" s="71">
        <f t="shared" si="175"/>
        <v>0</v>
      </c>
      <c r="BO69" s="72">
        <f t="shared" si="175"/>
        <v>0</v>
      </c>
      <c r="BP69" s="72">
        <f t="shared" si="175"/>
        <v>0</v>
      </c>
      <c r="BQ69" s="73">
        <f t="shared" si="175"/>
        <v>0</v>
      </c>
      <c r="BR69" s="71">
        <f t="shared" si="175"/>
        <v>7.2</v>
      </c>
      <c r="BS69" s="72">
        <f t="shared" si="175"/>
        <v>0</v>
      </c>
      <c r="BT69" s="72">
        <f t="shared" si="175"/>
        <v>0</v>
      </c>
      <c r="BU69" s="73">
        <f t="shared" si="175"/>
        <v>7.2</v>
      </c>
    </row>
    <row r="70" spans="1:73" ht="15">
      <c r="A70" s="424">
        <v>1</v>
      </c>
      <c r="B70" s="495" t="s">
        <v>12</v>
      </c>
      <c r="C70" s="496" t="s">
        <v>270</v>
      </c>
      <c r="D70" s="496" t="s">
        <v>270</v>
      </c>
      <c r="E70" s="9" t="s">
        <v>142</v>
      </c>
      <c r="F70" s="428">
        <f aca="true" t="shared" si="176" ref="F70:F82">IF(E70="JA",1,0)</f>
        <v>1</v>
      </c>
      <c r="G70" s="456">
        <f aca="true" t="shared" si="177" ref="G70:G82">F70</f>
        <v>1</v>
      </c>
      <c r="H70" s="927">
        <f>IF(G70=1,$G$9,IF(G70=2,$H$9,IF(G70=3,$I$9,0)))</f>
        <v>52</v>
      </c>
      <c r="I70" s="928"/>
      <c r="J70" s="428">
        <v>309</v>
      </c>
      <c r="K70" s="430" t="str">
        <f>IF(J70&lt;&gt;"",VLOOKUP(J70,'Eingabe 2 - Los 3'!P$4:R$21,2),"keine Zuweisung")</f>
        <v>GM - Foyer, Ausstellungsr., Büro - EG</v>
      </c>
      <c r="L70" s="428"/>
      <c r="M70" s="431"/>
      <c r="N70" s="432">
        <v>3.8</v>
      </c>
      <c r="O70" s="429">
        <v>42</v>
      </c>
      <c r="P70" s="429" t="s">
        <v>249</v>
      </c>
      <c r="Q70" s="433">
        <v>0</v>
      </c>
      <c r="R70" s="434">
        <v>0</v>
      </c>
      <c r="S70" s="435">
        <v>0</v>
      </c>
      <c r="U70" s="279"/>
      <c r="V70" s="60">
        <f aca="true" t="shared" si="178" ref="V70:V82">IF($V$6=J70,N70,0)*IF($V$10=H70,1,0)</f>
        <v>0</v>
      </c>
      <c r="W70" s="61">
        <f aca="true" t="shared" si="179" ref="W70:W82">IF($V$6=J70,N70,0)*IF($W$10=H70,1,0)</f>
        <v>0</v>
      </c>
      <c r="X70" s="61">
        <f aca="true" t="shared" si="180" ref="X70:X82">IF($V$6=J70,N70,0)*IF($X$10=H70,1,0)</f>
        <v>0</v>
      </c>
      <c r="Y70" s="62">
        <f>IF($V$6=J70,N70,0)</f>
        <v>0</v>
      </c>
      <c r="Z70" s="60">
        <f aca="true" t="shared" si="181" ref="Z70:Z82">IF($Z$6=J70,N70,0)*IF($Z$10=H70,1,0)</f>
        <v>0</v>
      </c>
      <c r="AA70" s="61">
        <f aca="true" t="shared" si="182" ref="AA70:AA82">IF($Z$6=J70,N70,0)*IF($AA$10=H70,1,0)</f>
        <v>0</v>
      </c>
      <c r="AB70" s="61">
        <f aca="true" t="shared" si="183" ref="AB70:AB82">IF($Z$6=J70,N70,0)*IF($AB$10=H70,1,0)</f>
        <v>0</v>
      </c>
      <c r="AC70" s="62">
        <f>IF($Z$6=J70,N70,0)</f>
        <v>0</v>
      </c>
      <c r="AD70" s="60">
        <f aca="true" t="shared" si="184" ref="AD70:AD82">IF($AD$6=J70,N70,0)*IF($AD$10=H70,1,0)</f>
        <v>0</v>
      </c>
      <c r="AE70" s="61">
        <f aca="true" t="shared" si="185" ref="AE70:AE82">IF($AD$6=J70,N70,0)*IF($AE$10=H70,1,0)</f>
        <v>0</v>
      </c>
      <c r="AF70" s="61">
        <f aca="true" t="shared" si="186" ref="AF70:AF82">IF($AD$6=J70,N70,0)*IF($AF$10=H70,1,0)</f>
        <v>0</v>
      </c>
      <c r="AG70" s="62">
        <f>IF($AD$6=J70,N70,0)</f>
        <v>0</v>
      </c>
      <c r="AH70" s="60">
        <f aca="true" t="shared" si="187" ref="AH70:AH82">IF($AH$6=J70,N70,0)*IF($AH$10=H70,1,0)</f>
        <v>0</v>
      </c>
      <c r="AI70" s="61">
        <f aca="true" t="shared" si="188" ref="AI70:AI82">IF($AH$6=J70,N70,0)*IF($AI$10=H70,1,0)</f>
        <v>0</v>
      </c>
      <c r="AJ70" s="61">
        <f aca="true" t="shared" si="189" ref="AJ70:AJ82">IF($AH$6=J70,N70,0)*IF($AJ$10=H70,1,0)</f>
        <v>0</v>
      </c>
      <c r="AK70" s="62">
        <f>IF($AH$6=J70,N70,0)</f>
        <v>0</v>
      </c>
      <c r="AL70" s="60">
        <f aca="true" t="shared" si="190" ref="AL70:AL82">IF($AL$6=J70,N70,0)*IF($AL$10=H70,1,0)</f>
        <v>0</v>
      </c>
      <c r="AM70" s="61">
        <f aca="true" t="shared" si="191" ref="AM70:AM82">IF($AL$6=J70,N70,0)*IF($AM$10=H70,1,0)</f>
        <v>0</v>
      </c>
      <c r="AN70" s="61">
        <f aca="true" t="shared" si="192" ref="AN70:AN82">IF($AL$6=J70,N70,0)*IF($AN$10=H70,1,0)</f>
        <v>0</v>
      </c>
      <c r="AO70" s="62">
        <f>IF($AL$6=J70,N70,0)</f>
        <v>0</v>
      </c>
      <c r="AP70" s="60">
        <f aca="true" t="shared" si="193" ref="AP70:AP82">IF($AP$6=J70,N70,0)*IF($AP$10=H70,1,0)</f>
        <v>0</v>
      </c>
      <c r="AQ70" s="61">
        <f aca="true" t="shared" si="194" ref="AQ70:AQ82">IF($AP$6=J70,N70,0)*IF($AQ$10=H70,1,0)</f>
        <v>0</v>
      </c>
      <c r="AR70" s="61">
        <f aca="true" t="shared" si="195" ref="AR70:AR82">IF($AP$6=J70,N70,0)*IF($AR$10=H70,1,0)</f>
        <v>0</v>
      </c>
      <c r="AS70" s="62">
        <f>IF($AP$6=J70,N70,0)</f>
        <v>0</v>
      </c>
      <c r="AT70" s="60">
        <f aca="true" t="shared" si="196" ref="AT70:AT82">IF($AT$6=J70,N70,0)*IF($AT$10=H70,1,0)</f>
        <v>0</v>
      </c>
      <c r="AU70" s="61">
        <f aca="true" t="shared" si="197" ref="AU70:AU82">IF($AT$6=J70,N70,0)*IF($AU$10=H70,1,0)</f>
        <v>0</v>
      </c>
      <c r="AV70" s="61">
        <f aca="true" t="shared" si="198" ref="AV70:AV82">IF($AT$6=J70,N70,0)*IF($AV$10=H70,1,0)</f>
        <v>0</v>
      </c>
      <c r="AW70" s="62">
        <f>IF($AT$6=J70,N70,0)</f>
        <v>0</v>
      </c>
      <c r="AX70" s="60">
        <f aca="true" t="shared" si="199" ref="AX70:AX82">IF($AX$6=J70,N70,0)*IF($AX$10=H70,1,0)</f>
        <v>0</v>
      </c>
      <c r="AY70" s="61">
        <f aca="true" t="shared" si="200" ref="AY70:AY82">IF($AX$6=J70,N70,0)*IF($AY$10=H70,1,0)</f>
        <v>0</v>
      </c>
      <c r="AZ70" s="61">
        <f aca="true" t="shared" si="201" ref="AZ70:AZ82">IF($AX$6=J70,N70,0)*IF($AZ$10=H70,1,0)</f>
        <v>0</v>
      </c>
      <c r="BA70" s="62">
        <f>IF($AX$6=J70,N70,0)</f>
        <v>0</v>
      </c>
      <c r="BB70" s="256">
        <f aca="true" t="shared" si="202" ref="BB70:BB81">IF($BB$6=J70,N70,0)*IF($BB$10=H70,1,0)</f>
        <v>3.8</v>
      </c>
      <c r="BC70" s="257">
        <f aca="true" t="shared" si="203" ref="BC70:BC81">IF($BB$6=J70,N70,0)*IF($BC$10=H70,1,0)</f>
        <v>0</v>
      </c>
      <c r="BD70" s="257">
        <f aca="true" t="shared" si="204" ref="BD70:BD81">IF($BB$6=J70,N70,0)*IF($BD$10=H70,1,0)</f>
        <v>0</v>
      </c>
      <c r="BE70" s="258">
        <f>IF($BB$6=J70,N70,0)</f>
        <v>3.8</v>
      </c>
      <c r="BF70" s="441">
        <f>IF($BF$6=J70,N70,0)*IF($BF$10=H70,1,0)</f>
        <v>0</v>
      </c>
      <c r="BG70" s="442">
        <f>IF($BF$6=J70,N70,0)*IF($BG$10=H70,1,0)</f>
        <v>0</v>
      </c>
      <c r="BH70" s="442">
        <f>IF($BF$6=J70,N70,0)*IF($BH$10=H70,1,0)</f>
        <v>0</v>
      </c>
      <c r="BI70" s="443">
        <f>IF($BF$6=J70,N70,0)</f>
        <v>0</v>
      </c>
      <c r="BJ70" s="441">
        <f>IF($BJ$6=J70,N70,0)*IF($BJ$10=H70,1,0)</f>
        <v>0</v>
      </c>
      <c r="BK70" s="442">
        <f>IF($BJ$6=J70,N70,0)*IF($BK$10=H70,1,0)</f>
        <v>0</v>
      </c>
      <c r="BL70" s="442">
        <f>IF($BJ$6=J70,N70,0)*IF($BL$10=H70,1,0)</f>
        <v>0</v>
      </c>
      <c r="BM70" s="443">
        <f>IF($BJ$6=J70,N70,0)</f>
        <v>0</v>
      </c>
      <c r="BN70" s="441">
        <f>IF($BN$6=J70,N70,0)*IF($BJ$10=H70,1,0)</f>
        <v>0</v>
      </c>
      <c r="BO70" s="442">
        <f>IF($BN$6=J70,N70,0)*IF($BK$10=H70,1,0)</f>
        <v>0</v>
      </c>
      <c r="BP70" s="442">
        <f>IF($BN$6=J70,N70,0)*IF($BL$10=H70,1,0)</f>
        <v>0</v>
      </c>
      <c r="BQ70" s="443">
        <f>IF($BN$6=J70,N70,0)</f>
        <v>0</v>
      </c>
      <c r="BR70" s="441">
        <f>IF($BR$6=J70,N70,0)*IF($BJ$10=H70,1,0)</f>
        <v>0</v>
      </c>
      <c r="BS70" s="442">
        <f>IF($BR$6=J70,N70,0)*IF($BK$10=H70,1,0)</f>
        <v>0</v>
      </c>
      <c r="BT70" s="442">
        <f>IF($BR$6=J70,N70,0)*IF($BL$10=H70,1,0)</f>
        <v>0</v>
      </c>
      <c r="BU70" s="443">
        <f>IF($BR$6=J70,N70,0)</f>
        <v>0</v>
      </c>
    </row>
    <row r="71" spans="1:73" ht="15">
      <c r="A71" s="424">
        <f>A70+1</f>
        <v>2</v>
      </c>
      <c r="B71" s="495" t="s">
        <v>13</v>
      </c>
      <c r="C71" s="496" t="s">
        <v>271</v>
      </c>
      <c r="D71" s="496" t="s">
        <v>271</v>
      </c>
      <c r="E71" s="9" t="s">
        <v>142</v>
      </c>
      <c r="F71" s="428">
        <f t="shared" si="176"/>
        <v>1</v>
      </c>
      <c r="G71" s="456">
        <f t="shared" si="177"/>
        <v>1</v>
      </c>
      <c r="H71" s="927">
        <f aca="true" t="shared" si="205" ref="H71:H82">IF(G71=1,$G$9,IF(G71=2,$H$9,IF(G71=3,$I$9,0)))</f>
        <v>52</v>
      </c>
      <c r="I71" s="928"/>
      <c r="J71" s="428">
        <v>309</v>
      </c>
      <c r="K71" s="430" t="str">
        <f>IF(J71&lt;&gt;"",VLOOKUP(J71,'Eingabe 2 - Los 3'!P$4:R$21,2),"keine Zuweisung")</f>
        <v>GM - Foyer, Ausstellungsr., Büro - EG</v>
      </c>
      <c r="L71" s="428"/>
      <c r="M71" s="431"/>
      <c r="N71" s="432">
        <v>8.4</v>
      </c>
      <c r="O71" s="429">
        <v>43</v>
      </c>
      <c r="P71" s="429" t="s">
        <v>249</v>
      </c>
      <c r="Q71" s="433">
        <v>0</v>
      </c>
      <c r="R71" s="434">
        <v>0</v>
      </c>
      <c r="S71" s="435">
        <v>0</v>
      </c>
      <c r="U71" s="279"/>
      <c r="V71" s="60">
        <f t="shared" si="178"/>
        <v>0</v>
      </c>
      <c r="W71" s="61">
        <f t="shared" si="179"/>
        <v>0</v>
      </c>
      <c r="X71" s="61">
        <f t="shared" si="180"/>
        <v>0</v>
      </c>
      <c r="Y71" s="62">
        <f>IF($V$6=J71,N71,0)</f>
        <v>0</v>
      </c>
      <c r="Z71" s="60">
        <f t="shared" si="181"/>
        <v>0</v>
      </c>
      <c r="AA71" s="61">
        <f t="shared" si="182"/>
        <v>0</v>
      </c>
      <c r="AB71" s="61">
        <f t="shared" si="183"/>
        <v>0</v>
      </c>
      <c r="AC71" s="62">
        <f>IF($Z$6=J71,N71,0)</f>
        <v>0</v>
      </c>
      <c r="AD71" s="60">
        <f t="shared" si="184"/>
        <v>0</v>
      </c>
      <c r="AE71" s="61">
        <f t="shared" si="185"/>
        <v>0</v>
      </c>
      <c r="AF71" s="61">
        <f t="shared" si="186"/>
        <v>0</v>
      </c>
      <c r="AG71" s="62">
        <f>IF($AD$6=J71,N71,0)</f>
        <v>0</v>
      </c>
      <c r="AH71" s="60">
        <f t="shared" si="187"/>
        <v>0</v>
      </c>
      <c r="AI71" s="61">
        <f t="shared" si="188"/>
        <v>0</v>
      </c>
      <c r="AJ71" s="61">
        <f t="shared" si="189"/>
        <v>0</v>
      </c>
      <c r="AK71" s="62">
        <f>IF($AH$6=J71,N71,0)</f>
        <v>0</v>
      </c>
      <c r="AL71" s="60">
        <f t="shared" si="190"/>
        <v>0</v>
      </c>
      <c r="AM71" s="61">
        <f t="shared" si="191"/>
        <v>0</v>
      </c>
      <c r="AN71" s="61">
        <f t="shared" si="192"/>
        <v>0</v>
      </c>
      <c r="AO71" s="62">
        <f>IF($AL$6=J71,N71,0)</f>
        <v>0</v>
      </c>
      <c r="AP71" s="60">
        <f t="shared" si="193"/>
        <v>0</v>
      </c>
      <c r="AQ71" s="61">
        <f t="shared" si="194"/>
        <v>0</v>
      </c>
      <c r="AR71" s="61">
        <f t="shared" si="195"/>
        <v>0</v>
      </c>
      <c r="AS71" s="62">
        <f>IF($AP$6=J71,N71,0)</f>
        <v>0</v>
      </c>
      <c r="AT71" s="60">
        <f t="shared" si="196"/>
        <v>0</v>
      </c>
      <c r="AU71" s="61">
        <f t="shared" si="197"/>
        <v>0</v>
      </c>
      <c r="AV71" s="61">
        <f t="shared" si="198"/>
        <v>0</v>
      </c>
      <c r="AW71" s="62">
        <f>IF($AT$6=J71,N71,0)</f>
        <v>0</v>
      </c>
      <c r="AX71" s="60">
        <f t="shared" si="199"/>
        <v>0</v>
      </c>
      <c r="AY71" s="61">
        <f t="shared" si="200"/>
        <v>0</v>
      </c>
      <c r="AZ71" s="61">
        <f t="shared" si="201"/>
        <v>0</v>
      </c>
      <c r="BA71" s="62">
        <f>IF($AX$6=J71,N71,0)</f>
        <v>0</v>
      </c>
      <c r="BB71" s="256">
        <f t="shared" si="202"/>
        <v>8.4</v>
      </c>
      <c r="BC71" s="257">
        <f t="shared" si="203"/>
        <v>0</v>
      </c>
      <c r="BD71" s="257">
        <f t="shared" si="204"/>
        <v>0</v>
      </c>
      <c r="BE71" s="258">
        <f aca="true" t="shared" si="206" ref="BE71:BE81">IF($BB$6=J71,N71,0)</f>
        <v>8.4</v>
      </c>
      <c r="BF71" s="441">
        <f aca="true" t="shared" si="207" ref="BF71:BF82">IF($BF$6=J71,N71,0)*IF($BF$10=H71,1,0)</f>
        <v>0</v>
      </c>
      <c r="BG71" s="442">
        <f aca="true" t="shared" si="208" ref="BG71:BG82">IF($BF$6=J71,N71,0)*IF($BG$10=H71,1,0)</f>
        <v>0</v>
      </c>
      <c r="BH71" s="442">
        <f aca="true" t="shared" si="209" ref="BH71:BH82">IF($BF$6=J71,N71,0)*IF($BH$10=H71,1,0)</f>
        <v>0</v>
      </c>
      <c r="BI71" s="443">
        <f aca="true" t="shared" si="210" ref="BI71:BI82">IF($BF$6=J71,N71,0)</f>
        <v>0</v>
      </c>
      <c r="BJ71" s="441">
        <f aca="true" t="shared" si="211" ref="BJ71:BJ82">IF($BJ$6=J71,N71,0)*IF($BJ$10=H71,1,0)</f>
        <v>0</v>
      </c>
      <c r="BK71" s="442">
        <f aca="true" t="shared" si="212" ref="BK71:BK82">IF($BJ$6=J71,N71,0)*IF($BK$10=H71,1,0)</f>
        <v>0</v>
      </c>
      <c r="BL71" s="442">
        <f aca="true" t="shared" si="213" ref="BL71:BL82">IF($BJ$6=J71,N71,0)*IF($BL$10=H71,1,0)</f>
        <v>0</v>
      </c>
      <c r="BM71" s="443">
        <f aca="true" t="shared" si="214" ref="BM71:BM82">IF($BJ$6=J71,N71,0)</f>
        <v>0</v>
      </c>
      <c r="BN71" s="441">
        <f aca="true" t="shared" si="215" ref="BN71:BN82">IF($BN$6=J71,N71,0)*IF($BJ$10=H71,1,0)</f>
        <v>0</v>
      </c>
      <c r="BO71" s="442">
        <f aca="true" t="shared" si="216" ref="BO71:BO82">IF($BN$6=J71,N71,0)*IF($BK$10=H71,1,0)</f>
        <v>0</v>
      </c>
      <c r="BP71" s="442">
        <f aca="true" t="shared" si="217" ref="BP71:BP82">IF($BN$6=J71,N71,0)*IF($BL$10=H71,1,0)</f>
        <v>0</v>
      </c>
      <c r="BQ71" s="443">
        <f aca="true" t="shared" si="218" ref="BQ71:BQ82">IF($BN$6=J71,N71,0)</f>
        <v>0</v>
      </c>
      <c r="BR71" s="441">
        <f aca="true" t="shared" si="219" ref="BR71:BR82">IF($BR$6=J71,N71,0)*IF($BJ$10=H71,1,0)</f>
        <v>0</v>
      </c>
      <c r="BS71" s="442">
        <f aca="true" t="shared" si="220" ref="BS71:BS82">IF($BR$6=J71,N71,0)*IF($BK$10=H71,1,0)</f>
        <v>0</v>
      </c>
      <c r="BT71" s="442">
        <f aca="true" t="shared" si="221" ref="BT71:BT82">IF($BR$6=J71,N71,0)*IF($BL$10=H71,1,0)</f>
        <v>0</v>
      </c>
      <c r="BU71" s="443">
        <f aca="true" t="shared" si="222" ref="BU71:BU82">IF($BR$6=J71,N71,0)</f>
        <v>0</v>
      </c>
    </row>
    <row r="72" spans="1:73" ht="15">
      <c r="A72" s="424">
        <f aca="true" t="shared" si="223" ref="A72:A81">A71+1</f>
        <v>3</v>
      </c>
      <c r="B72" s="497" t="s">
        <v>14</v>
      </c>
      <c r="C72" s="496" t="s">
        <v>272</v>
      </c>
      <c r="D72" s="496" t="s">
        <v>272</v>
      </c>
      <c r="E72" s="9" t="s">
        <v>142</v>
      </c>
      <c r="F72" s="428">
        <f t="shared" si="176"/>
        <v>1</v>
      </c>
      <c r="G72" s="456">
        <f t="shared" si="177"/>
        <v>1</v>
      </c>
      <c r="H72" s="927">
        <f t="shared" si="205"/>
        <v>52</v>
      </c>
      <c r="I72" s="928"/>
      <c r="J72" s="428">
        <v>309</v>
      </c>
      <c r="K72" s="430" t="str">
        <f>IF(J72&lt;&gt;"",VLOOKUP(J72,'Eingabe 2 - Los 3'!P$4:R$21,2),"keine Zuweisung")</f>
        <v>GM - Foyer, Ausstellungsr., Büro - EG</v>
      </c>
      <c r="L72" s="428"/>
      <c r="M72" s="431"/>
      <c r="N72" s="432">
        <v>28.4</v>
      </c>
      <c r="O72" s="429">
        <v>44</v>
      </c>
      <c r="P72" s="429" t="s">
        <v>284</v>
      </c>
      <c r="Q72" s="433">
        <v>0</v>
      </c>
      <c r="R72" s="434">
        <v>0</v>
      </c>
      <c r="S72" s="435">
        <v>0</v>
      </c>
      <c r="U72" s="279"/>
      <c r="V72" s="60">
        <f t="shared" si="178"/>
        <v>0</v>
      </c>
      <c r="W72" s="61">
        <f t="shared" si="179"/>
        <v>0</v>
      </c>
      <c r="X72" s="61">
        <f t="shared" si="180"/>
        <v>0</v>
      </c>
      <c r="Y72" s="62">
        <f aca="true" t="shared" si="224" ref="Y72:Y81">IF($V$6=J72,N72,0)</f>
        <v>0</v>
      </c>
      <c r="Z72" s="60">
        <f t="shared" si="181"/>
        <v>0</v>
      </c>
      <c r="AA72" s="61">
        <f t="shared" si="182"/>
        <v>0</v>
      </c>
      <c r="AB72" s="61">
        <f t="shared" si="183"/>
        <v>0</v>
      </c>
      <c r="AC72" s="62">
        <f aca="true" t="shared" si="225" ref="AC72:AC81">IF($Z$6=J72,N72,0)</f>
        <v>0</v>
      </c>
      <c r="AD72" s="60">
        <f t="shared" si="184"/>
        <v>0</v>
      </c>
      <c r="AE72" s="61">
        <f t="shared" si="185"/>
        <v>0</v>
      </c>
      <c r="AF72" s="61">
        <f t="shared" si="186"/>
        <v>0</v>
      </c>
      <c r="AG72" s="62">
        <f aca="true" t="shared" si="226" ref="AG72:AG81">IF($AD$6=J72,N72,0)</f>
        <v>0</v>
      </c>
      <c r="AH72" s="60">
        <f t="shared" si="187"/>
        <v>0</v>
      </c>
      <c r="AI72" s="61">
        <f t="shared" si="188"/>
        <v>0</v>
      </c>
      <c r="AJ72" s="61">
        <f t="shared" si="189"/>
        <v>0</v>
      </c>
      <c r="AK72" s="62">
        <f aca="true" t="shared" si="227" ref="AK72:AK81">IF($AH$6=J72,N72,0)</f>
        <v>0</v>
      </c>
      <c r="AL72" s="60">
        <f t="shared" si="190"/>
        <v>0</v>
      </c>
      <c r="AM72" s="61">
        <f t="shared" si="191"/>
        <v>0</v>
      </c>
      <c r="AN72" s="61">
        <f t="shared" si="192"/>
        <v>0</v>
      </c>
      <c r="AO72" s="62">
        <f aca="true" t="shared" si="228" ref="AO72:AO81">IF($AL$6=J72,N72,0)</f>
        <v>0</v>
      </c>
      <c r="AP72" s="60">
        <f t="shared" si="193"/>
        <v>0</v>
      </c>
      <c r="AQ72" s="61">
        <f t="shared" si="194"/>
        <v>0</v>
      </c>
      <c r="AR72" s="61">
        <f t="shared" si="195"/>
        <v>0</v>
      </c>
      <c r="AS72" s="62">
        <f aca="true" t="shared" si="229" ref="AS72:AS81">IF($AP$6=J72,N72,0)</f>
        <v>0</v>
      </c>
      <c r="AT72" s="60">
        <f t="shared" si="196"/>
        <v>0</v>
      </c>
      <c r="AU72" s="61">
        <f t="shared" si="197"/>
        <v>0</v>
      </c>
      <c r="AV72" s="61">
        <f t="shared" si="198"/>
        <v>0</v>
      </c>
      <c r="AW72" s="62">
        <f aca="true" t="shared" si="230" ref="AW72:AW81">IF($AT$6=J72,N72,0)</f>
        <v>0</v>
      </c>
      <c r="AX72" s="60">
        <f t="shared" si="199"/>
        <v>0</v>
      </c>
      <c r="AY72" s="61">
        <f t="shared" si="200"/>
        <v>0</v>
      </c>
      <c r="AZ72" s="61">
        <f t="shared" si="201"/>
        <v>0</v>
      </c>
      <c r="BA72" s="62">
        <f aca="true" t="shared" si="231" ref="BA72:BA81">IF($AX$6=J72,N72,0)</f>
        <v>0</v>
      </c>
      <c r="BB72" s="256">
        <f t="shared" si="202"/>
        <v>28.4</v>
      </c>
      <c r="BC72" s="257">
        <f t="shared" si="203"/>
        <v>0</v>
      </c>
      <c r="BD72" s="257">
        <f t="shared" si="204"/>
        <v>0</v>
      </c>
      <c r="BE72" s="258">
        <f t="shared" si="206"/>
        <v>28.4</v>
      </c>
      <c r="BF72" s="441">
        <f t="shared" si="207"/>
        <v>0</v>
      </c>
      <c r="BG72" s="442">
        <f t="shared" si="208"/>
        <v>0</v>
      </c>
      <c r="BH72" s="442">
        <f t="shared" si="209"/>
        <v>0</v>
      </c>
      <c r="BI72" s="443">
        <f t="shared" si="210"/>
        <v>0</v>
      </c>
      <c r="BJ72" s="441">
        <f t="shared" si="211"/>
        <v>0</v>
      </c>
      <c r="BK72" s="442">
        <f t="shared" si="212"/>
        <v>0</v>
      </c>
      <c r="BL72" s="442">
        <f t="shared" si="213"/>
        <v>0</v>
      </c>
      <c r="BM72" s="443">
        <f t="shared" si="214"/>
        <v>0</v>
      </c>
      <c r="BN72" s="441">
        <f t="shared" si="215"/>
        <v>0</v>
      </c>
      <c r="BO72" s="442">
        <f t="shared" si="216"/>
        <v>0</v>
      </c>
      <c r="BP72" s="442">
        <f t="shared" si="217"/>
        <v>0</v>
      </c>
      <c r="BQ72" s="443">
        <f t="shared" si="218"/>
        <v>0</v>
      </c>
      <c r="BR72" s="441">
        <f t="shared" si="219"/>
        <v>0</v>
      </c>
      <c r="BS72" s="442">
        <f t="shared" si="220"/>
        <v>0</v>
      </c>
      <c r="BT72" s="442">
        <f t="shared" si="221"/>
        <v>0</v>
      </c>
      <c r="BU72" s="443">
        <f t="shared" si="222"/>
        <v>0</v>
      </c>
    </row>
    <row r="73" spans="1:73" ht="15">
      <c r="A73" s="424">
        <f t="shared" si="223"/>
        <v>4</v>
      </c>
      <c r="B73" s="498" t="s">
        <v>15</v>
      </c>
      <c r="C73" s="496" t="s">
        <v>273</v>
      </c>
      <c r="D73" s="496" t="s">
        <v>273</v>
      </c>
      <c r="E73" s="9" t="s">
        <v>142</v>
      </c>
      <c r="F73" s="428">
        <f t="shared" si="176"/>
        <v>1</v>
      </c>
      <c r="G73" s="456">
        <f t="shared" si="177"/>
        <v>1</v>
      </c>
      <c r="H73" s="927">
        <f t="shared" si="205"/>
        <v>52</v>
      </c>
      <c r="I73" s="928"/>
      <c r="J73" s="428">
        <v>309</v>
      </c>
      <c r="K73" s="430" t="str">
        <f>IF(J73&lt;&gt;"",VLOOKUP(J73,'Eingabe 2 - Los 3'!P$4:R$21,2),"keine Zuweisung")</f>
        <v>GM - Foyer, Ausstellungsr., Büro - EG</v>
      </c>
      <c r="L73" s="428"/>
      <c r="M73" s="431"/>
      <c r="N73" s="432">
        <v>42</v>
      </c>
      <c r="O73" s="429">
        <v>45</v>
      </c>
      <c r="P73" s="429" t="s">
        <v>284</v>
      </c>
      <c r="Q73" s="433">
        <v>0</v>
      </c>
      <c r="R73" s="434">
        <v>0</v>
      </c>
      <c r="S73" s="435">
        <v>0</v>
      </c>
      <c r="U73" s="279"/>
      <c r="V73" s="60">
        <f t="shared" si="178"/>
        <v>0</v>
      </c>
      <c r="W73" s="61">
        <f t="shared" si="179"/>
        <v>0</v>
      </c>
      <c r="X73" s="61">
        <f t="shared" si="180"/>
        <v>0</v>
      </c>
      <c r="Y73" s="62">
        <f t="shared" si="224"/>
        <v>0</v>
      </c>
      <c r="Z73" s="60">
        <f t="shared" si="181"/>
        <v>0</v>
      </c>
      <c r="AA73" s="61">
        <f t="shared" si="182"/>
        <v>0</v>
      </c>
      <c r="AB73" s="61">
        <f t="shared" si="183"/>
        <v>0</v>
      </c>
      <c r="AC73" s="62">
        <f t="shared" si="225"/>
        <v>0</v>
      </c>
      <c r="AD73" s="60">
        <f t="shared" si="184"/>
        <v>0</v>
      </c>
      <c r="AE73" s="61">
        <f t="shared" si="185"/>
        <v>0</v>
      </c>
      <c r="AF73" s="61">
        <f t="shared" si="186"/>
        <v>0</v>
      </c>
      <c r="AG73" s="62">
        <f t="shared" si="226"/>
        <v>0</v>
      </c>
      <c r="AH73" s="60">
        <f t="shared" si="187"/>
        <v>0</v>
      </c>
      <c r="AI73" s="61">
        <f t="shared" si="188"/>
        <v>0</v>
      </c>
      <c r="AJ73" s="61">
        <f t="shared" si="189"/>
        <v>0</v>
      </c>
      <c r="AK73" s="62">
        <f t="shared" si="227"/>
        <v>0</v>
      </c>
      <c r="AL73" s="60">
        <f t="shared" si="190"/>
        <v>0</v>
      </c>
      <c r="AM73" s="61">
        <f t="shared" si="191"/>
        <v>0</v>
      </c>
      <c r="AN73" s="61">
        <f t="shared" si="192"/>
        <v>0</v>
      </c>
      <c r="AO73" s="62">
        <f t="shared" si="228"/>
        <v>0</v>
      </c>
      <c r="AP73" s="60">
        <f t="shared" si="193"/>
        <v>0</v>
      </c>
      <c r="AQ73" s="61">
        <f t="shared" si="194"/>
        <v>0</v>
      </c>
      <c r="AR73" s="61">
        <f t="shared" si="195"/>
        <v>0</v>
      </c>
      <c r="AS73" s="62">
        <f t="shared" si="229"/>
        <v>0</v>
      </c>
      <c r="AT73" s="60">
        <f t="shared" si="196"/>
        <v>0</v>
      </c>
      <c r="AU73" s="61">
        <f t="shared" si="197"/>
        <v>0</v>
      </c>
      <c r="AV73" s="61">
        <f t="shared" si="198"/>
        <v>0</v>
      </c>
      <c r="AW73" s="62">
        <f t="shared" si="230"/>
        <v>0</v>
      </c>
      <c r="AX73" s="60">
        <f t="shared" si="199"/>
        <v>0</v>
      </c>
      <c r="AY73" s="61">
        <f t="shared" si="200"/>
        <v>0</v>
      </c>
      <c r="AZ73" s="61">
        <f t="shared" si="201"/>
        <v>0</v>
      </c>
      <c r="BA73" s="62">
        <f t="shared" si="231"/>
        <v>0</v>
      </c>
      <c r="BB73" s="256">
        <f t="shared" si="202"/>
        <v>42</v>
      </c>
      <c r="BC73" s="257">
        <f t="shared" si="203"/>
        <v>0</v>
      </c>
      <c r="BD73" s="257">
        <f t="shared" si="204"/>
        <v>0</v>
      </c>
      <c r="BE73" s="258">
        <f t="shared" si="206"/>
        <v>42</v>
      </c>
      <c r="BF73" s="441">
        <f t="shared" si="207"/>
        <v>0</v>
      </c>
      <c r="BG73" s="442">
        <f t="shared" si="208"/>
        <v>0</v>
      </c>
      <c r="BH73" s="442">
        <f t="shared" si="209"/>
        <v>0</v>
      </c>
      <c r="BI73" s="443">
        <f t="shared" si="210"/>
        <v>0</v>
      </c>
      <c r="BJ73" s="441">
        <f t="shared" si="211"/>
        <v>0</v>
      </c>
      <c r="BK73" s="442">
        <f t="shared" si="212"/>
        <v>0</v>
      </c>
      <c r="BL73" s="442">
        <f t="shared" si="213"/>
        <v>0</v>
      </c>
      <c r="BM73" s="443">
        <f t="shared" si="214"/>
        <v>0</v>
      </c>
      <c r="BN73" s="441">
        <f t="shared" si="215"/>
        <v>0</v>
      </c>
      <c r="BO73" s="442">
        <f t="shared" si="216"/>
        <v>0</v>
      </c>
      <c r="BP73" s="442">
        <f t="shared" si="217"/>
        <v>0</v>
      </c>
      <c r="BQ73" s="443">
        <f t="shared" si="218"/>
        <v>0</v>
      </c>
      <c r="BR73" s="441">
        <f t="shared" si="219"/>
        <v>0</v>
      </c>
      <c r="BS73" s="442">
        <f t="shared" si="220"/>
        <v>0</v>
      </c>
      <c r="BT73" s="442">
        <f t="shared" si="221"/>
        <v>0</v>
      </c>
      <c r="BU73" s="443">
        <f t="shared" si="222"/>
        <v>0</v>
      </c>
    </row>
    <row r="74" spans="1:73" ht="15">
      <c r="A74" s="424">
        <f t="shared" si="223"/>
        <v>5</v>
      </c>
      <c r="B74" s="497" t="s">
        <v>16</v>
      </c>
      <c r="C74" s="496" t="s">
        <v>274</v>
      </c>
      <c r="D74" s="496" t="s">
        <v>274</v>
      </c>
      <c r="E74" s="9" t="s">
        <v>142</v>
      </c>
      <c r="F74" s="428">
        <f t="shared" si="176"/>
        <v>1</v>
      </c>
      <c r="G74" s="456">
        <f t="shared" si="177"/>
        <v>1</v>
      </c>
      <c r="H74" s="927">
        <f t="shared" si="205"/>
        <v>52</v>
      </c>
      <c r="I74" s="928"/>
      <c r="J74" s="428">
        <v>309</v>
      </c>
      <c r="K74" s="430" t="str">
        <f>IF(J74&lt;&gt;"",VLOOKUP(J74,'Eingabe 2 - Los 3'!P$4:R$21,2),"keine Zuweisung")</f>
        <v>GM - Foyer, Ausstellungsr., Büro - EG</v>
      </c>
      <c r="L74" s="428"/>
      <c r="M74" s="431"/>
      <c r="N74" s="432">
        <v>20.25</v>
      </c>
      <c r="O74" s="429">
        <v>46</v>
      </c>
      <c r="P74" s="429" t="s">
        <v>249</v>
      </c>
      <c r="Q74" s="433">
        <v>0</v>
      </c>
      <c r="R74" s="434">
        <v>0</v>
      </c>
      <c r="S74" s="435">
        <v>0</v>
      </c>
      <c r="U74" s="279"/>
      <c r="V74" s="60">
        <f t="shared" si="178"/>
        <v>0</v>
      </c>
      <c r="W74" s="61">
        <f t="shared" si="179"/>
        <v>0</v>
      </c>
      <c r="X74" s="61">
        <f t="shared" si="180"/>
        <v>0</v>
      </c>
      <c r="Y74" s="62">
        <f t="shared" si="224"/>
        <v>0</v>
      </c>
      <c r="Z74" s="60">
        <f t="shared" si="181"/>
        <v>0</v>
      </c>
      <c r="AA74" s="61">
        <f t="shared" si="182"/>
        <v>0</v>
      </c>
      <c r="AB74" s="61">
        <f t="shared" si="183"/>
        <v>0</v>
      </c>
      <c r="AC74" s="62">
        <f t="shared" si="225"/>
        <v>0</v>
      </c>
      <c r="AD74" s="60">
        <f t="shared" si="184"/>
        <v>0</v>
      </c>
      <c r="AE74" s="61">
        <f t="shared" si="185"/>
        <v>0</v>
      </c>
      <c r="AF74" s="61">
        <f t="shared" si="186"/>
        <v>0</v>
      </c>
      <c r="AG74" s="62">
        <f t="shared" si="226"/>
        <v>0</v>
      </c>
      <c r="AH74" s="60">
        <f t="shared" si="187"/>
        <v>0</v>
      </c>
      <c r="AI74" s="61">
        <f t="shared" si="188"/>
        <v>0</v>
      </c>
      <c r="AJ74" s="61">
        <f t="shared" si="189"/>
        <v>0</v>
      </c>
      <c r="AK74" s="62">
        <f t="shared" si="227"/>
        <v>0</v>
      </c>
      <c r="AL74" s="60">
        <f t="shared" si="190"/>
        <v>0</v>
      </c>
      <c r="AM74" s="61">
        <f t="shared" si="191"/>
        <v>0</v>
      </c>
      <c r="AN74" s="61">
        <f t="shared" si="192"/>
        <v>0</v>
      </c>
      <c r="AO74" s="62">
        <f t="shared" si="228"/>
        <v>0</v>
      </c>
      <c r="AP74" s="60">
        <f t="shared" si="193"/>
        <v>0</v>
      </c>
      <c r="AQ74" s="61">
        <f t="shared" si="194"/>
        <v>0</v>
      </c>
      <c r="AR74" s="61">
        <f t="shared" si="195"/>
        <v>0</v>
      </c>
      <c r="AS74" s="62">
        <f t="shared" si="229"/>
        <v>0</v>
      </c>
      <c r="AT74" s="60">
        <f t="shared" si="196"/>
        <v>0</v>
      </c>
      <c r="AU74" s="61">
        <f t="shared" si="197"/>
        <v>0</v>
      </c>
      <c r="AV74" s="61">
        <f t="shared" si="198"/>
        <v>0</v>
      </c>
      <c r="AW74" s="62">
        <f t="shared" si="230"/>
        <v>0</v>
      </c>
      <c r="AX74" s="60">
        <f t="shared" si="199"/>
        <v>0</v>
      </c>
      <c r="AY74" s="61">
        <f t="shared" si="200"/>
        <v>0</v>
      </c>
      <c r="AZ74" s="61">
        <f t="shared" si="201"/>
        <v>0</v>
      </c>
      <c r="BA74" s="62">
        <f t="shared" si="231"/>
        <v>0</v>
      </c>
      <c r="BB74" s="256">
        <f t="shared" si="202"/>
        <v>20.25</v>
      </c>
      <c r="BC74" s="257">
        <f t="shared" si="203"/>
        <v>0</v>
      </c>
      <c r="BD74" s="257">
        <f t="shared" si="204"/>
        <v>0</v>
      </c>
      <c r="BE74" s="258">
        <f t="shared" si="206"/>
        <v>20.25</v>
      </c>
      <c r="BF74" s="441">
        <f t="shared" si="207"/>
        <v>0</v>
      </c>
      <c r="BG74" s="442">
        <f t="shared" si="208"/>
        <v>0</v>
      </c>
      <c r="BH74" s="442">
        <f t="shared" si="209"/>
        <v>0</v>
      </c>
      <c r="BI74" s="443">
        <f t="shared" si="210"/>
        <v>0</v>
      </c>
      <c r="BJ74" s="441">
        <f t="shared" si="211"/>
        <v>0</v>
      </c>
      <c r="BK74" s="442">
        <f t="shared" si="212"/>
        <v>0</v>
      </c>
      <c r="BL74" s="442">
        <f t="shared" si="213"/>
        <v>0</v>
      </c>
      <c r="BM74" s="443">
        <f t="shared" si="214"/>
        <v>0</v>
      </c>
      <c r="BN74" s="441">
        <f t="shared" si="215"/>
        <v>0</v>
      </c>
      <c r="BO74" s="442">
        <f t="shared" si="216"/>
        <v>0</v>
      </c>
      <c r="BP74" s="442">
        <f t="shared" si="217"/>
        <v>0</v>
      </c>
      <c r="BQ74" s="443">
        <f t="shared" si="218"/>
        <v>0</v>
      </c>
      <c r="BR74" s="441">
        <f t="shared" si="219"/>
        <v>0</v>
      </c>
      <c r="BS74" s="442">
        <f t="shared" si="220"/>
        <v>0</v>
      </c>
      <c r="BT74" s="442">
        <f t="shared" si="221"/>
        <v>0</v>
      </c>
      <c r="BU74" s="443">
        <f t="shared" si="222"/>
        <v>0</v>
      </c>
    </row>
    <row r="75" spans="1:73" ht="15">
      <c r="A75" s="424">
        <f t="shared" si="223"/>
        <v>6</v>
      </c>
      <c r="B75" s="497" t="s">
        <v>17</v>
      </c>
      <c r="C75" s="499" t="s">
        <v>275</v>
      </c>
      <c r="D75" s="499" t="s">
        <v>275</v>
      </c>
      <c r="E75" s="9" t="s">
        <v>142</v>
      </c>
      <c r="F75" s="428">
        <f t="shared" si="176"/>
        <v>1</v>
      </c>
      <c r="G75" s="456">
        <f t="shared" si="177"/>
        <v>1</v>
      </c>
      <c r="H75" s="927">
        <f t="shared" si="205"/>
        <v>52</v>
      </c>
      <c r="I75" s="928"/>
      <c r="J75" s="428">
        <v>309</v>
      </c>
      <c r="K75" s="430" t="str">
        <f>IF(J75&lt;&gt;"",VLOOKUP(J75,'Eingabe 2 - Los 3'!P$4:R$21,2),"keine Zuweisung")</f>
        <v>GM - Foyer, Ausstellungsr., Büro - EG</v>
      </c>
      <c r="L75" s="428"/>
      <c r="M75" s="431"/>
      <c r="N75" s="432">
        <v>29.3</v>
      </c>
      <c r="O75" s="429">
        <v>47</v>
      </c>
      <c r="P75" s="429" t="s">
        <v>284</v>
      </c>
      <c r="Q75" s="433">
        <v>0</v>
      </c>
      <c r="R75" s="434">
        <v>0</v>
      </c>
      <c r="S75" s="435">
        <v>0</v>
      </c>
      <c r="U75" s="279"/>
      <c r="V75" s="60">
        <f t="shared" si="178"/>
        <v>0</v>
      </c>
      <c r="W75" s="61">
        <f t="shared" si="179"/>
        <v>0</v>
      </c>
      <c r="X75" s="61">
        <f t="shared" si="180"/>
        <v>0</v>
      </c>
      <c r="Y75" s="62">
        <f t="shared" si="224"/>
        <v>0</v>
      </c>
      <c r="Z75" s="60">
        <f t="shared" si="181"/>
        <v>0</v>
      </c>
      <c r="AA75" s="61">
        <f t="shared" si="182"/>
        <v>0</v>
      </c>
      <c r="AB75" s="61">
        <f t="shared" si="183"/>
        <v>0</v>
      </c>
      <c r="AC75" s="62">
        <f t="shared" si="225"/>
        <v>0</v>
      </c>
      <c r="AD75" s="60">
        <f t="shared" si="184"/>
        <v>0</v>
      </c>
      <c r="AE75" s="61">
        <f t="shared" si="185"/>
        <v>0</v>
      </c>
      <c r="AF75" s="61">
        <f t="shared" si="186"/>
        <v>0</v>
      </c>
      <c r="AG75" s="62">
        <f t="shared" si="226"/>
        <v>0</v>
      </c>
      <c r="AH75" s="60">
        <f t="shared" si="187"/>
        <v>0</v>
      </c>
      <c r="AI75" s="61">
        <f t="shared" si="188"/>
        <v>0</v>
      </c>
      <c r="AJ75" s="61">
        <f t="shared" si="189"/>
        <v>0</v>
      </c>
      <c r="AK75" s="62">
        <f t="shared" si="227"/>
        <v>0</v>
      </c>
      <c r="AL75" s="60">
        <f t="shared" si="190"/>
        <v>0</v>
      </c>
      <c r="AM75" s="61">
        <f t="shared" si="191"/>
        <v>0</v>
      </c>
      <c r="AN75" s="61">
        <f t="shared" si="192"/>
        <v>0</v>
      </c>
      <c r="AO75" s="62">
        <f t="shared" si="228"/>
        <v>0</v>
      </c>
      <c r="AP75" s="60">
        <f t="shared" si="193"/>
        <v>0</v>
      </c>
      <c r="AQ75" s="61">
        <f t="shared" si="194"/>
        <v>0</v>
      </c>
      <c r="AR75" s="61">
        <f t="shared" si="195"/>
        <v>0</v>
      </c>
      <c r="AS75" s="62">
        <f t="shared" si="229"/>
        <v>0</v>
      </c>
      <c r="AT75" s="60">
        <f t="shared" si="196"/>
        <v>0</v>
      </c>
      <c r="AU75" s="61">
        <f t="shared" si="197"/>
        <v>0</v>
      </c>
      <c r="AV75" s="61">
        <f t="shared" si="198"/>
        <v>0</v>
      </c>
      <c r="AW75" s="62">
        <f t="shared" si="230"/>
        <v>0</v>
      </c>
      <c r="AX75" s="60">
        <f t="shared" si="199"/>
        <v>0</v>
      </c>
      <c r="AY75" s="61">
        <f t="shared" si="200"/>
        <v>0</v>
      </c>
      <c r="AZ75" s="61">
        <f t="shared" si="201"/>
        <v>0</v>
      </c>
      <c r="BA75" s="62">
        <f t="shared" si="231"/>
        <v>0</v>
      </c>
      <c r="BB75" s="256">
        <f t="shared" si="202"/>
        <v>29.3</v>
      </c>
      <c r="BC75" s="257">
        <f t="shared" si="203"/>
        <v>0</v>
      </c>
      <c r="BD75" s="257">
        <f t="shared" si="204"/>
        <v>0</v>
      </c>
      <c r="BE75" s="258">
        <f t="shared" si="206"/>
        <v>29.3</v>
      </c>
      <c r="BF75" s="441">
        <f t="shared" si="207"/>
        <v>0</v>
      </c>
      <c r="BG75" s="442">
        <f t="shared" si="208"/>
        <v>0</v>
      </c>
      <c r="BH75" s="442">
        <f t="shared" si="209"/>
        <v>0</v>
      </c>
      <c r="BI75" s="443">
        <f t="shared" si="210"/>
        <v>0</v>
      </c>
      <c r="BJ75" s="441">
        <f t="shared" si="211"/>
        <v>0</v>
      </c>
      <c r="BK75" s="442">
        <f t="shared" si="212"/>
        <v>0</v>
      </c>
      <c r="BL75" s="442">
        <f t="shared" si="213"/>
        <v>0</v>
      </c>
      <c r="BM75" s="443">
        <f t="shared" si="214"/>
        <v>0</v>
      </c>
      <c r="BN75" s="441">
        <f t="shared" si="215"/>
        <v>0</v>
      </c>
      <c r="BO75" s="442">
        <f t="shared" si="216"/>
        <v>0</v>
      </c>
      <c r="BP75" s="442">
        <f t="shared" si="217"/>
        <v>0</v>
      </c>
      <c r="BQ75" s="443">
        <f t="shared" si="218"/>
        <v>0</v>
      </c>
      <c r="BR75" s="441">
        <f t="shared" si="219"/>
        <v>0</v>
      </c>
      <c r="BS75" s="442">
        <f t="shared" si="220"/>
        <v>0</v>
      </c>
      <c r="BT75" s="442">
        <f t="shared" si="221"/>
        <v>0</v>
      </c>
      <c r="BU75" s="443">
        <f t="shared" si="222"/>
        <v>0</v>
      </c>
    </row>
    <row r="76" spans="1:73" ht="15">
      <c r="A76" s="424">
        <f t="shared" si="223"/>
        <v>7</v>
      </c>
      <c r="B76" s="497" t="s">
        <v>18</v>
      </c>
      <c r="C76" s="496" t="s">
        <v>276</v>
      </c>
      <c r="D76" s="496" t="s">
        <v>276</v>
      </c>
      <c r="E76" s="9" t="s">
        <v>142</v>
      </c>
      <c r="F76" s="428">
        <f t="shared" si="176"/>
        <v>1</v>
      </c>
      <c r="G76" s="456">
        <f t="shared" si="177"/>
        <v>1</v>
      </c>
      <c r="H76" s="927">
        <f t="shared" si="205"/>
        <v>52</v>
      </c>
      <c r="I76" s="928"/>
      <c r="J76" s="428">
        <v>309</v>
      </c>
      <c r="K76" s="430" t="str">
        <f>IF(J76&lt;&gt;"",VLOOKUP(J76,'Eingabe 2 - Los 3'!P$4:R$21,2),"keine Zuweisung")</f>
        <v>GM - Foyer, Ausstellungsr., Büro - EG</v>
      </c>
      <c r="L76" s="428"/>
      <c r="M76" s="431"/>
      <c r="N76" s="432">
        <v>20.25</v>
      </c>
      <c r="O76" s="429">
        <v>48</v>
      </c>
      <c r="P76" s="429" t="s">
        <v>284</v>
      </c>
      <c r="Q76" s="433">
        <v>0</v>
      </c>
      <c r="R76" s="434">
        <v>0</v>
      </c>
      <c r="S76" s="435">
        <v>0</v>
      </c>
      <c r="U76" s="279"/>
      <c r="V76" s="60">
        <f t="shared" si="178"/>
        <v>0</v>
      </c>
      <c r="W76" s="61">
        <f t="shared" si="179"/>
        <v>0</v>
      </c>
      <c r="X76" s="61">
        <f t="shared" si="180"/>
        <v>0</v>
      </c>
      <c r="Y76" s="62">
        <f t="shared" si="224"/>
        <v>0</v>
      </c>
      <c r="Z76" s="60">
        <f t="shared" si="181"/>
        <v>0</v>
      </c>
      <c r="AA76" s="61">
        <f t="shared" si="182"/>
        <v>0</v>
      </c>
      <c r="AB76" s="61">
        <f t="shared" si="183"/>
        <v>0</v>
      </c>
      <c r="AC76" s="62">
        <f t="shared" si="225"/>
        <v>0</v>
      </c>
      <c r="AD76" s="60">
        <f t="shared" si="184"/>
        <v>0</v>
      </c>
      <c r="AE76" s="61">
        <f t="shared" si="185"/>
        <v>0</v>
      </c>
      <c r="AF76" s="61">
        <f t="shared" si="186"/>
        <v>0</v>
      </c>
      <c r="AG76" s="62">
        <f t="shared" si="226"/>
        <v>0</v>
      </c>
      <c r="AH76" s="60">
        <f t="shared" si="187"/>
        <v>0</v>
      </c>
      <c r="AI76" s="61">
        <f t="shared" si="188"/>
        <v>0</v>
      </c>
      <c r="AJ76" s="61">
        <f t="shared" si="189"/>
        <v>0</v>
      </c>
      <c r="AK76" s="62">
        <f t="shared" si="227"/>
        <v>0</v>
      </c>
      <c r="AL76" s="60">
        <f t="shared" si="190"/>
        <v>0</v>
      </c>
      <c r="AM76" s="61">
        <f t="shared" si="191"/>
        <v>0</v>
      </c>
      <c r="AN76" s="61">
        <f t="shared" si="192"/>
        <v>0</v>
      </c>
      <c r="AO76" s="62">
        <f t="shared" si="228"/>
        <v>0</v>
      </c>
      <c r="AP76" s="60">
        <f t="shared" si="193"/>
        <v>0</v>
      </c>
      <c r="AQ76" s="61">
        <f t="shared" si="194"/>
        <v>0</v>
      </c>
      <c r="AR76" s="61">
        <f t="shared" si="195"/>
        <v>0</v>
      </c>
      <c r="AS76" s="62">
        <f t="shared" si="229"/>
        <v>0</v>
      </c>
      <c r="AT76" s="60">
        <f t="shared" si="196"/>
        <v>0</v>
      </c>
      <c r="AU76" s="61">
        <f t="shared" si="197"/>
        <v>0</v>
      </c>
      <c r="AV76" s="61">
        <f t="shared" si="198"/>
        <v>0</v>
      </c>
      <c r="AW76" s="62">
        <f t="shared" si="230"/>
        <v>0</v>
      </c>
      <c r="AX76" s="60">
        <f t="shared" si="199"/>
        <v>0</v>
      </c>
      <c r="AY76" s="61">
        <f t="shared" si="200"/>
        <v>0</v>
      </c>
      <c r="AZ76" s="61">
        <f t="shared" si="201"/>
        <v>0</v>
      </c>
      <c r="BA76" s="62">
        <f t="shared" si="231"/>
        <v>0</v>
      </c>
      <c r="BB76" s="256">
        <f t="shared" si="202"/>
        <v>20.25</v>
      </c>
      <c r="BC76" s="257">
        <f t="shared" si="203"/>
        <v>0</v>
      </c>
      <c r="BD76" s="257">
        <f t="shared" si="204"/>
        <v>0</v>
      </c>
      <c r="BE76" s="258">
        <f t="shared" si="206"/>
        <v>20.25</v>
      </c>
      <c r="BF76" s="441">
        <f t="shared" si="207"/>
        <v>0</v>
      </c>
      <c r="BG76" s="442">
        <f t="shared" si="208"/>
        <v>0</v>
      </c>
      <c r="BH76" s="442">
        <f t="shared" si="209"/>
        <v>0</v>
      </c>
      <c r="BI76" s="443">
        <f t="shared" si="210"/>
        <v>0</v>
      </c>
      <c r="BJ76" s="441">
        <f t="shared" si="211"/>
        <v>0</v>
      </c>
      <c r="BK76" s="442">
        <f t="shared" si="212"/>
        <v>0</v>
      </c>
      <c r="BL76" s="442">
        <f t="shared" si="213"/>
        <v>0</v>
      </c>
      <c r="BM76" s="443">
        <f t="shared" si="214"/>
        <v>0</v>
      </c>
      <c r="BN76" s="441">
        <f t="shared" si="215"/>
        <v>0</v>
      </c>
      <c r="BO76" s="442">
        <f t="shared" si="216"/>
        <v>0</v>
      </c>
      <c r="BP76" s="442">
        <f t="shared" si="217"/>
        <v>0</v>
      </c>
      <c r="BQ76" s="443">
        <f t="shared" si="218"/>
        <v>0</v>
      </c>
      <c r="BR76" s="441">
        <f t="shared" si="219"/>
        <v>0</v>
      </c>
      <c r="BS76" s="442">
        <f t="shared" si="220"/>
        <v>0</v>
      </c>
      <c r="BT76" s="442">
        <f t="shared" si="221"/>
        <v>0</v>
      </c>
      <c r="BU76" s="443">
        <f t="shared" si="222"/>
        <v>0</v>
      </c>
    </row>
    <row r="77" spans="1:73" ht="15">
      <c r="A77" s="424">
        <f t="shared" si="223"/>
        <v>8</v>
      </c>
      <c r="B77" s="497" t="s">
        <v>19</v>
      </c>
      <c r="C77" s="496" t="s">
        <v>219</v>
      </c>
      <c r="D77" s="496" t="s">
        <v>219</v>
      </c>
      <c r="E77" s="9" t="s">
        <v>142</v>
      </c>
      <c r="F77" s="428">
        <f t="shared" si="176"/>
        <v>1</v>
      </c>
      <c r="G77" s="456">
        <f t="shared" si="177"/>
        <v>1</v>
      </c>
      <c r="H77" s="927">
        <f t="shared" si="205"/>
        <v>52</v>
      </c>
      <c r="I77" s="928"/>
      <c r="J77" s="428">
        <v>309</v>
      </c>
      <c r="K77" s="430" t="str">
        <f>IF(J77&lt;&gt;"",VLOOKUP(J77,'Eingabe 2 - Los 3'!P$4:R$21,2),"keine Zuweisung")</f>
        <v>GM - Foyer, Ausstellungsr., Büro - EG</v>
      </c>
      <c r="L77" s="428"/>
      <c r="M77" s="431"/>
      <c r="N77" s="432">
        <v>50.6</v>
      </c>
      <c r="O77" s="429">
        <v>49</v>
      </c>
      <c r="P77" s="429" t="s">
        <v>284</v>
      </c>
      <c r="Q77" s="433">
        <v>0</v>
      </c>
      <c r="R77" s="434">
        <v>0</v>
      </c>
      <c r="S77" s="435">
        <v>0</v>
      </c>
      <c r="U77" s="279"/>
      <c r="V77" s="60">
        <f t="shared" si="178"/>
        <v>0</v>
      </c>
      <c r="W77" s="61">
        <f t="shared" si="179"/>
        <v>0</v>
      </c>
      <c r="X77" s="61">
        <f t="shared" si="180"/>
        <v>0</v>
      </c>
      <c r="Y77" s="62">
        <f t="shared" si="224"/>
        <v>0</v>
      </c>
      <c r="Z77" s="60">
        <f t="shared" si="181"/>
        <v>0</v>
      </c>
      <c r="AA77" s="61">
        <f t="shared" si="182"/>
        <v>0</v>
      </c>
      <c r="AB77" s="61">
        <f t="shared" si="183"/>
        <v>0</v>
      </c>
      <c r="AC77" s="62">
        <f t="shared" si="225"/>
        <v>0</v>
      </c>
      <c r="AD77" s="60">
        <f t="shared" si="184"/>
        <v>0</v>
      </c>
      <c r="AE77" s="61">
        <f t="shared" si="185"/>
        <v>0</v>
      </c>
      <c r="AF77" s="61">
        <f t="shared" si="186"/>
        <v>0</v>
      </c>
      <c r="AG77" s="62">
        <f t="shared" si="226"/>
        <v>0</v>
      </c>
      <c r="AH77" s="60">
        <f t="shared" si="187"/>
        <v>0</v>
      </c>
      <c r="AI77" s="61">
        <f t="shared" si="188"/>
        <v>0</v>
      </c>
      <c r="AJ77" s="61">
        <f t="shared" si="189"/>
        <v>0</v>
      </c>
      <c r="AK77" s="62">
        <f t="shared" si="227"/>
        <v>0</v>
      </c>
      <c r="AL77" s="60">
        <f t="shared" si="190"/>
        <v>0</v>
      </c>
      <c r="AM77" s="61">
        <f t="shared" si="191"/>
        <v>0</v>
      </c>
      <c r="AN77" s="61">
        <f t="shared" si="192"/>
        <v>0</v>
      </c>
      <c r="AO77" s="62">
        <f t="shared" si="228"/>
        <v>0</v>
      </c>
      <c r="AP77" s="60">
        <f t="shared" si="193"/>
        <v>0</v>
      </c>
      <c r="AQ77" s="61">
        <f t="shared" si="194"/>
        <v>0</v>
      </c>
      <c r="AR77" s="61">
        <f t="shared" si="195"/>
        <v>0</v>
      </c>
      <c r="AS77" s="62">
        <f t="shared" si="229"/>
        <v>0</v>
      </c>
      <c r="AT77" s="60">
        <f t="shared" si="196"/>
        <v>0</v>
      </c>
      <c r="AU77" s="61">
        <f t="shared" si="197"/>
        <v>0</v>
      </c>
      <c r="AV77" s="61">
        <f t="shared" si="198"/>
        <v>0</v>
      </c>
      <c r="AW77" s="62">
        <f t="shared" si="230"/>
        <v>0</v>
      </c>
      <c r="AX77" s="60">
        <f t="shared" si="199"/>
        <v>0</v>
      </c>
      <c r="AY77" s="61">
        <f t="shared" si="200"/>
        <v>0</v>
      </c>
      <c r="AZ77" s="61">
        <f t="shared" si="201"/>
        <v>0</v>
      </c>
      <c r="BA77" s="62">
        <f t="shared" si="231"/>
        <v>0</v>
      </c>
      <c r="BB77" s="256">
        <f t="shared" si="202"/>
        <v>50.6</v>
      </c>
      <c r="BC77" s="257">
        <f t="shared" si="203"/>
        <v>0</v>
      </c>
      <c r="BD77" s="257">
        <f t="shared" si="204"/>
        <v>0</v>
      </c>
      <c r="BE77" s="258">
        <f t="shared" si="206"/>
        <v>50.6</v>
      </c>
      <c r="BF77" s="441">
        <f t="shared" si="207"/>
        <v>0</v>
      </c>
      <c r="BG77" s="442">
        <f t="shared" si="208"/>
        <v>0</v>
      </c>
      <c r="BH77" s="442">
        <f t="shared" si="209"/>
        <v>0</v>
      </c>
      <c r="BI77" s="443">
        <f t="shared" si="210"/>
        <v>0</v>
      </c>
      <c r="BJ77" s="441">
        <f t="shared" si="211"/>
        <v>0</v>
      </c>
      <c r="BK77" s="442">
        <f t="shared" si="212"/>
        <v>0</v>
      </c>
      <c r="BL77" s="442">
        <f t="shared" si="213"/>
        <v>0</v>
      </c>
      <c r="BM77" s="443">
        <f t="shared" si="214"/>
        <v>0</v>
      </c>
      <c r="BN77" s="441">
        <f t="shared" si="215"/>
        <v>0</v>
      </c>
      <c r="BO77" s="442">
        <f t="shared" si="216"/>
        <v>0</v>
      </c>
      <c r="BP77" s="442">
        <f t="shared" si="217"/>
        <v>0</v>
      </c>
      <c r="BQ77" s="443">
        <f t="shared" si="218"/>
        <v>0</v>
      </c>
      <c r="BR77" s="441">
        <f t="shared" si="219"/>
        <v>0</v>
      </c>
      <c r="BS77" s="442">
        <f t="shared" si="220"/>
        <v>0</v>
      </c>
      <c r="BT77" s="442">
        <f t="shared" si="221"/>
        <v>0</v>
      </c>
      <c r="BU77" s="443">
        <f t="shared" si="222"/>
        <v>0</v>
      </c>
    </row>
    <row r="78" spans="1:73" ht="15">
      <c r="A78" s="424">
        <f t="shared" si="223"/>
        <v>9</v>
      </c>
      <c r="B78" s="497" t="s">
        <v>20</v>
      </c>
      <c r="C78" s="496" t="s">
        <v>277</v>
      </c>
      <c r="D78" s="496" t="s">
        <v>277</v>
      </c>
      <c r="E78" s="9" t="s">
        <v>142</v>
      </c>
      <c r="F78" s="428">
        <f t="shared" si="176"/>
        <v>1</v>
      </c>
      <c r="G78" s="456">
        <f t="shared" si="177"/>
        <v>1</v>
      </c>
      <c r="H78" s="927">
        <f t="shared" si="205"/>
        <v>52</v>
      </c>
      <c r="I78" s="928"/>
      <c r="J78" s="428">
        <v>313</v>
      </c>
      <c r="K78" s="430" t="str">
        <f>IF(J78&lt;&gt;"",VLOOKUP(J78,'Eingabe 2 - Los 3'!P$4:R$21,2),"keine Zuweisung")</f>
        <v>GM - öffentliche Toiletten</v>
      </c>
      <c r="L78" s="428"/>
      <c r="M78" s="431"/>
      <c r="N78" s="432">
        <v>4.2</v>
      </c>
      <c r="O78" s="429">
        <v>50</v>
      </c>
      <c r="P78" s="429" t="s">
        <v>285</v>
      </c>
      <c r="Q78" s="433">
        <v>0</v>
      </c>
      <c r="R78" s="434">
        <v>0</v>
      </c>
      <c r="S78" s="435">
        <v>0</v>
      </c>
      <c r="U78" s="279"/>
      <c r="V78" s="60">
        <f t="shared" si="178"/>
        <v>0</v>
      </c>
      <c r="W78" s="61">
        <f t="shared" si="179"/>
        <v>0</v>
      </c>
      <c r="X78" s="61">
        <f t="shared" si="180"/>
        <v>0</v>
      </c>
      <c r="Y78" s="62">
        <f t="shared" si="224"/>
        <v>0</v>
      </c>
      <c r="Z78" s="60">
        <f t="shared" si="181"/>
        <v>0</v>
      </c>
      <c r="AA78" s="61">
        <f t="shared" si="182"/>
        <v>0</v>
      </c>
      <c r="AB78" s="61">
        <f t="shared" si="183"/>
        <v>0</v>
      </c>
      <c r="AC78" s="62">
        <f t="shared" si="225"/>
        <v>0</v>
      </c>
      <c r="AD78" s="60">
        <f t="shared" si="184"/>
        <v>0</v>
      </c>
      <c r="AE78" s="61">
        <f t="shared" si="185"/>
        <v>0</v>
      </c>
      <c r="AF78" s="61">
        <f t="shared" si="186"/>
        <v>0</v>
      </c>
      <c r="AG78" s="62">
        <f t="shared" si="226"/>
        <v>0</v>
      </c>
      <c r="AH78" s="60">
        <f t="shared" si="187"/>
        <v>0</v>
      </c>
      <c r="AI78" s="61">
        <f t="shared" si="188"/>
        <v>0</v>
      </c>
      <c r="AJ78" s="61">
        <f t="shared" si="189"/>
        <v>0</v>
      </c>
      <c r="AK78" s="62">
        <f t="shared" si="227"/>
        <v>0</v>
      </c>
      <c r="AL78" s="60">
        <f t="shared" si="190"/>
        <v>0</v>
      </c>
      <c r="AM78" s="61">
        <f t="shared" si="191"/>
        <v>0</v>
      </c>
      <c r="AN78" s="61">
        <f t="shared" si="192"/>
        <v>0</v>
      </c>
      <c r="AO78" s="62">
        <f t="shared" si="228"/>
        <v>0</v>
      </c>
      <c r="AP78" s="60">
        <f t="shared" si="193"/>
        <v>0</v>
      </c>
      <c r="AQ78" s="61">
        <f t="shared" si="194"/>
        <v>0</v>
      </c>
      <c r="AR78" s="61">
        <f t="shared" si="195"/>
        <v>0</v>
      </c>
      <c r="AS78" s="62">
        <f t="shared" si="229"/>
        <v>0</v>
      </c>
      <c r="AT78" s="60">
        <f t="shared" si="196"/>
        <v>0</v>
      </c>
      <c r="AU78" s="61">
        <f t="shared" si="197"/>
        <v>0</v>
      </c>
      <c r="AV78" s="61">
        <f t="shared" si="198"/>
        <v>0</v>
      </c>
      <c r="AW78" s="62">
        <f t="shared" si="230"/>
        <v>0</v>
      </c>
      <c r="AX78" s="60">
        <f t="shared" si="199"/>
        <v>0</v>
      </c>
      <c r="AY78" s="61">
        <f t="shared" si="200"/>
        <v>0</v>
      </c>
      <c r="AZ78" s="61">
        <f t="shared" si="201"/>
        <v>0</v>
      </c>
      <c r="BA78" s="62">
        <f t="shared" si="231"/>
        <v>0</v>
      </c>
      <c r="BB78" s="256">
        <f t="shared" si="202"/>
        <v>0</v>
      </c>
      <c r="BC78" s="257">
        <f t="shared" si="203"/>
        <v>0</v>
      </c>
      <c r="BD78" s="257">
        <f t="shared" si="204"/>
        <v>0</v>
      </c>
      <c r="BE78" s="258">
        <f t="shared" si="206"/>
        <v>0</v>
      </c>
      <c r="BF78" s="441">
        <f t="shared" si="207"/>
        <v>0</v>
      </c>
      <c r="BG78" s="442">
        <f t="shared" si="208"/>
        <v>0</v>
      </c>
      <c r="BH78" s="442">
        <f t="shared" si="209"/>
        <v>0</v>
      </c>
      <c r="BI78" s="443">
        <f t="shared" si="210"/>
        <v>0</v>
      </c>
      <c r="BJ78" s="441">
        <f t="shared" si="211"/>
        <v>0</v>
      </c>
      <c r="BK78" s="442">
        <f t="shared" si="212"/>
        <v>0</v>
      </c>
      <c r="BL78" s="442">
        <f t="shared" si="213"/>
        <v>0</v>
      </c>
      <c r="BM78" s="443">
        <f t="shared" si="214"/>
        <v>0</v>
      </c>
      <c r="BN78" s="441">
        <f t="shared" si="215"/>
        <v>0</v>
      </c>
      <c r="BO78" s="442">
        <f t="shared" si="216"/>
        <v>0</v>
      </c>
      <c r="BP78" s="442">
        <f t="shared" si="217"/>
        <v>0</v>
      </c>
      <c r="BQ78" s="443">
        <f t="shared" si="218"/>
        <v>0</v>
      </c>
      <c r="BR78" s="441">
        <f t="shared" si="219"/>
        <v>4.2</v>
      </c>
      <c r="BS78" s="442">
        <f t="shared" si="220"/>
        <v>0</v>
      </c>
      <c r="BT78" s="442">
        <f t="shared" si="221"/>
        <v>0</v>
      </c>
      <c r="BU78" s="443">
        <f t="shared" si="222"/>
        <v>4.2</v>
      </c>
    </row>
    <row r="79" spans="1:73" ht="15">
      <c r="A79" s="424">
        <f t="shared" si="223"/>
        <v>10</v>
      </c>
      <c r="B79" s="497" t="s">
        <v>21</v>
      </c>
      <c r="C79" s="496" t="s">
        <v>138</v>
      </c>
      <c r="D79" s="496" t="s">
        <v>138</v>
      </c>
      <c r="E79" s="9" t="s">
        <v>142</v>
      </c>
      <c r="F79" s="428">
        <f t="shared" si="176"/>
        <v>1</v>
      </c>
      <c r="G79" s="456">
        <f t="shared" si="177"/>
        <v>1</v>
      </c>
      <c r="H79" s="927">
        <f t="shared" si="205"/>
        <v>52</v>
      </c>
      <c r="I79" s="928"/>
      <c r="J79" s="428">
        <v>309</v>
      </c>
      <c r="K79" s="430" t="str">
        <f>IF(J79&lt;&gt;"",VLOOKUP(J79,'Eingabe 2 - Los 3'!P$4:R$21,2),"keine Zuweisung")</f>
        <v>GM - Foyer, Ausstellungsr., Büro - EG</v>
      </c>
      <c r="L79" s="428"/>
      <c r="M79" s="431"/>
      <c r="N79" s="432">
        <v>22</v>
      </c>
      <c r="O79" s="429">
        <v>51</v>
      </c>
      <c r="P79" s="429" t="s">
        <v>250</v>
      </c>
      <c r="Q79" s="433">
        <v>0</v>
      </c>
      <c r="R79" s="434">
        <v>0</v>
      </c>
      <c r="S79" s="435">
        <v>0</v>
      </c>
      <c r="U79" s="279"/>
      <c r="V79" s="60">
        <f t="shared" si="178"/>
        <v>0</v>
      </c>
      <c r="W79" s="61">
        <f t="shared" si="179"/>
        <v>0</v>
      </c>
      <c r="X79" s="61">
        <f t="shared" si="180"/>
        <v>0</v>
      </c>
      <c r="Y79" s="62">
        <f t="shared" si="224"/>
        <v>0</v>
      </c>
      <c r="Z79" s="60">
        <f t="shared" si="181"/>
        <v>0</v>
      </c>
      <c r="AA79" s="61">
        <f t="shared" si="182"/>
        <v>0</v>
      </c>
      <c r="AB79" s="61">
        <f t="shared" si="183"/>
        <v>0</v>
      </c>
      <c r="AC79" s="62">
        <f t="shared" si="225"/>
        <v>0</v>
      </c>
      <c r="AD79" s="60">
        <f t="shared" si="184"/>
        <v>0</v>
      </c>
      <c r="AE79" s="61">
        <f t="shared" si="185"/>
        <v>0</v>
      </c>
      <c r="AF79" s="61">
        <f t="shared" si="186"/>
        <v>0</v>
      </c>
      <c r="AG79" s="62">
        <f t="shared" si="226"/>
        <v>0</v>
      </c>
      <c r="AH79" s="60">
        <f t="shared" si="187"/>
        <v>0</v>
      </c>
      <c r="AI79" s="61">
        <f t="shared" si="188"/>
        <v>0</v>
      </c>
      <c r="AJ79" s="61">
        <f t="shared" si="189"/>
        <v>0</v>
      </c>
      <c r="AK79" s="62">
        <f t="shared" si="227"/>
        <v>0</v>
      </c>
      <c r="AL79" s="60">
        <f t="shared" si="190"/>
        <v>0</v>
      </c>
      <c r="AM79" s="61">
        <f t="shared" si="191"/>
        <v>0</v>
      </c>
      <c r="AN79" s="61">
        <f t="shared" si="192"/>
        <v>0</v>
      </c>
      <c r="AO79" s="62">
        <f t="shared" si="228"/>
        <v>0</v>
      </c>
      <c r="AP79" s="60">
        <f t="shared" si="193"/>
        <v>0</v>
      </c>
      <c r="AQ79" s="61">
        <f t="shared" si="194"/>
        <v>0</v>
      </c>
      <c r="AR79" s="61">
        <f t="shared" si="195"/>
        <v>0</v>
      </c>
      <c r="AS79" s="62">
        <f t="shared" si="229"/>
        <v>0</v>
      </c>
      <c r="AT79" s="60">
        <f t="shared" si="196"/>
        <v>0</v>
      </c>
      <c r="AU79" s="61">
        <f t="shared" si="197"/>
        <v>0</v>
      </c>
      <c r="AV79" s="61">
        <f t="shared" si="198"/>
        <v>0</v>
      </c>
      <c r="AW79" s="62">
        <f t="shared" si="230"/>
        <v>0</v>
      </c>
      <c r="AX79" s="60">
        <f t="shared" si="199"/>
        <v>0</v>
      </c>
      <c r="AY79" s="61">
        <f t="shared" si="200"/>
        <v>0</v>
      </c>
      <c r="AZ79" s="61">
        <f t="shared" si="201"/>
        <v>0</v>
      </c>
      <c r="BA79" s="62">
        <f t="shared" si="231"/>
        <v>0</v>
      </c>
      <c r="BB79" s="256">
        <f t="shared" si="202"/>
        <v>22</v>
      </c>
      <c r="BC79" s="257">
        <f t="shared" si="203"/>
        <v>0</v>
      </c>
      <c r="BD79" s="257">
        <f t="shared" si="204"/>
        <v>0</v>
      </c>
      <c r="BE79" s="258">
        <f t="shared" si="206"/>
        <v>22</v>
      </c>
      <c r="BF79" s="441">
        <f t="shared" si="207"/>
        <v>0</v>
      </c>
      <c r="BG79" s="442">
        <f t="shared" si="208"/>
        <v>0</v>
      </c>
      <c r="BH79" s="442">
        <f t="shared" si="209"/>
        <v>0</v>
      </c>
      <c r="BI79" s="443">
        <f t="shared" si="210"/>
        <v>0</v>
      </c>
      <c r="BJ79" s="441">
        <f t="shared" si="211"/>
        <v>0</v>
      </c>
      <c r="BK79" s="442">
        <f t="shared" si="212"/>
        <v>0</v>
      </c>
      <c r="BL79" s="442">
        <f t="shared" si="213"/>
        <v>0</v>
      </c>
      <c r="BM79" s="443">
        <f t="shared" si="214"/>
        <v>0</v>
      </c>
      <c r="BN79" s="441">
        <f t="shared" si="215"/>
        <v>0</v>
      </c>
      <c r="BO79" s="442">
        <f t="shared" si="216"/>
        <v>0</v>
      </c>
      <c r="BP79" s="442">
        <f t="shared" si="217"/>
        <v>0</v>
      </c>
      <c r="BQ79" s="443">
        <f t="shared" si="218"/>
        <v>0</v>
      </c>
      <c r="BR79" s="441">
        <f t="shared" si="219"/>
        <v>0</v>
      </c>
      <c r="BS79" s="442">
        <f t="shared" si="220"/>
        <v>0</v>
      </c>
      <c r="BT79" s="442">
        <f t="shared" si="221"/>
        <v>0</v>
      </c>
      <c r="BU79" s="443">
        <f t="shared" si="222"/>
        <v>0</v>
      </c>
    </row>
    <row r="80" spans="1:73" ht="15">
      <c r="A80" s="424">
        <f t="shared" si="223"/>
        <v>11</v>
      </c>
      <c r="B80" s="497" t="s">
        <v>22</v>
      </c>
      <c r="C80" s="496" t="s">
        <v>140</v>
      </c>
      <c r="D80" s="496" t="s">
        <v>140</v>
      </c>
      <c r="E80" s="9" t="s">
        <v>142</v>
      </c>
      <c r="F80" s="428">
        <f t="shared" si="176"/>
        <v>1</v>
      </c>
      <c r="G80" s="456">
        <f t="shared" si="177"/>
        <v>1</v>
      </c>
      <c r="H80" s="927">
        <f t="shared" si="205"/>
        <v>52</v>
      </c>
      <c r="I80" s="928"/>
      <c r="J80" s="428">
        <v>309</v>
      </c>
      <c r="K80" s="430" t="str">
        <f>IF(J80&lt;&gt;"",VLOOKUP(J80,'Eingabe 2 - Los 3'!P$4:R$21,2),"keine Zuweisung")</f>
        <v>GM - Foyer, Ausstellungsr., Büro - EG</v>
      </c>
      <c r="L80" s="428"/>
      <c r="M80" s="431"/>
      <c r="N80" s="432">
        <v>2.9</v>
      </c>
      <c r="O80" s="429">
        <v>52</v>
      </c>
      <c r="P80" s="429" t="s">
        <v>250</v>
      </c>
      <c r="Q80" s="433">
        <v>0</v>
      </c>
      <c r="R80" s="434">
        <v>0</v>
      </c>
      <c r="S80" s="435">
        <v>0</v>
      </c>
      <c r="U80" s="279"/>
      <c r="V80" s="60">
        <f t="shared" si="178"/>
        <v>0</v>
      </c>
      <c r="W80" s="61">
        <f t="shared" si="179"/>
        <v>0</v>
      </c>
      <c r="X80" s="61">
        <f t="shared" si="180"/>
        <v>0</v>
      </c>
      <c r="Y80" s="62">
        <f t="shared" si="224"/>
        <v>0</v>
      </c>
      <c r="Z80" s="60">
        <f t="shared" si="181"/>
        <v>0</v>
      </c>
      <c r="AA80" s="61">
        <f t="shared" si="182"/>
        <v>0</v>
      </c>
      <c r="AB80" s="61">
        <f t="shared" si="183"/>
        <v>0</v>
      </c>
      <c r="AC80" s="62">
        <f t="shared" si="225"/>
        <v>0</v>
      </c>
      <c r="AD80" s="60">
        <f t="shared" si="184"/>
        <v>0</v>
      </c>
      <c r="AE80" s="61">
        <f t="shared" si="185"/>
        <v>0</v>
      </c>
      <c r="AF80" s="61">
        <f t="shared" si="186"/>
        <v>0</v>
      </c>
      <c r="AG80" s="62">
        <f t="shared" si="226"/>
        <v>0</v>
      </c>
      <c r="AH80" s="60">
        <f t="shared" si="187"/>
        <v>0</v>
      </c>
      <c r="AI80" s="61">
        <f t="shared" si="188"/>
        <v>0</v>
      </c>
      <c r="AJ80" s="61">
        <f t="shared" si="189"/>
        <v>0</v>
      </c>
      <c r="AK80" s="62">
        <f t="shared" si="227"/>
        <v>0</v>
      </c>
      <c r="AL80" s="60">
        <f t="shared" si="190"/>
        <v>0</v>
      </c>
      <c r="AM80" s="61">
        <f t="shared" si="191"/>
        <v>0</v>
      </c>
      <c r="AN80" s="61">
        <f t="shared" si="192"/>
        <v>0</v>
      </c>
      <c r="AO80" s="62">
        <f t="shared" si="228"/>
        <v>0</v>
      </c>
      <c r="AP80" s="60">
        <f t="shared" si="193"/>
        <v>0</v>
      </c>
      <c r="AQ80" s="61">
        <f t="shared" si="194"/>
        <v>0</v>
      </c>
      <c r="AR80" s="61">
        <f t="shared" si="195"/>
        <v>0</v>
      </c>
      <c r="AS80" s="62">
        <f t="shared" si="229"/>
        <v>0</v>
      </c>
      <c r="AT80" s="60">
        <f t="shared" si="196"/>
        <v>0</v>
      </c>
      <c r="AU80" s="61">
        <f t="shared" si="197"/>
        <v>0</v>
      </c>
      <c r="AV80" s="61">
        <f t="shared" si="198"/>
        <v>0</v>
      </c>
      <c r="AW80" s="62">
        <f t="shared" si="230"/>
        <v>0</v>
      </c>
      <c r="AX80" s="60">
        <f t="shared" si="199"/>
        <v>0</v>
      </c>
      <c r="AY80" s="61">
        <f t="shared" si="200"/>
        <v>0</v>
      </c>
      <c r="AZ80" s="61">
        <f t="shared" si="201"/>
        <v>0</v>
      </c>
      <c r="BA80" s="62">
        <f t="shared" si="231"/>
        <v>0</v>
      </c>
      <c r="BB80" s="256">
        <f t="shared" si="202"/>
        <v>2.9</v>
      </c>
      <c r="BC80" s="257">
        <f t="shared" si="203"/>
        <v>0</v>
      </c>
      <c r="BD80" s="257">
        <f t="shared" si="204"/>
        <v>0</v>
      </c>
      <c r="BE80" s="258">
        <f t="shared" si="206"/>
        <v>2.9</v>
      </c>
      <c r="BF80" s="441">
        <f t="shared" si="207"/>
        <v>0</v>
      </c>
      <c r="BG80" s="442">
        <f t="shared" si="208"/>
        <v>0</v>
      </c>
      <c r="BH80" s="442">
        <f t="shared" si="209"/>
        <v>0</v>
      </c>
      <c r="BI80" s="443">
        <f t="shared" si="210"/>
        <v>0</v>
      </c>
      <c r="BJ80" s="441">
        <f t="shared" si="211"/>
        <v>0</v>
      </c>
      <c r="BK80" s="442">
        <f t="shared" si="212"/>
        <v>0</v>
      </c>
      <c r="BL80" s="442">
        <f t="shared" si="213"/>
        <v>0</v>
      </c>
      <c r="BM80" s="443">
        <f t="shared" si="214"/>
        <v>0</v>
      </c>
      <c r="BN80" s="441">
        <f t="shared" si="215"/>
        <v>0</v>
      </c>
      <c r="BO80" s="442">
        <f t="shared" si="216"/>
        <v>0</v>
      </c>
      <c r="BP80" s="442">
        <f t="shared" si="217"/>
        <v>0</v>
      </c>
      <c r="BQ80" s="443">
        <f t="shared" si="218"/>
        <v>0</v>
      </c>
      <c r="BR80" s="441">
        <f t="shared" si="219"/>
        <v>0</v>
      </c>
      <c r="BS80" s="442">
        <f t="shared" si="220"/>
        <v>0</v>
      </c>
      <c r="BT80" s="442">
        <f t="shared" si="221"/>
        <v>0</v>
      </c>
      <c r="BU80" s="443">
        <f t="shared" si="222"/>
        <v>0</v>
      </c>
    </row>
    <row r="81" spans="1:73" ht="15">
      <c r="A81" s="424">
        <f t="shared" si="223"/>
        <v>12</v>
      </c>
      <c r="B81" s="500" t="s">
        <v>23</v>
      </c>
      <c r="C81" s="496" t="s">
        <v>278</v>
      </c>
      <c r="D81" s="496" t="s">
        <v>278</v>
      </c>
      <c r="E81" s="9" t="s">
        <v>142</v>
      </c>
      <c r="F81" s="428">
        <f t="shared" si="176"/>
        <v>1</v>
      </c>
      <c r="G81" s="456">
        <f t="shared" si="177"/>
        <v>1</v>
      </c>
      <c r="H81" s="927">
        <f t="shared" si="205"/>
        <v>52</v>
      </c>
      <c r="I81" s="928"/>
      <c r="J81" s="428">
        <v>313</v>
      </c>
      <c r="K81" s="430" t="str">
        <f>IF(J81&lt;&gt;"",VLOOKUP(J81,'Eingabe 2 - Los 3'!P$4:R$21,2),"keine Zuweisung")</f>
        <v>GM - öffentliche Toiletten</v>
      </c>
      <c r="L81" s="428"/>
      <c r="M81" s="431"/>
      <c r="N81" s="432">
        <v>3</v>
      </c>
      <c r="O81" s="429">
        <v>53</v>
      </c>
      <c r="P81" s="429" t="s">
        <v>249</v>
      </c>
      <c r="Q81" s="433">
        <v>0</v>
      </c>
      <c r="R81" s="434">
        <v>0</v>
      </c>
      <c r="S81" s="435">
        <v>0</v>
      </c>
      <c r="U81" s="279"/>
      <c r="V81" s="60">
        <f t="shared" si="178"/>
        <v>0</v>
      </c>
      <c r="W81" s="61">
        <f t="shared" si="179"/>
        <v>0</v>
      </c>
      <c r="X81" s="61">
        <f t="shared" si="180"/>
        <v>0</v>
      </c>
      <c r="Y81" s="62">
        <f t="shared" si="224"/>
        <v>0</v>
      </c>
      <c r="Z81" s="60">
        <f t="shared" si="181"/>
        <v>0</v>
      </c>
      <c r="AA81" s="61">
        <f t="shared" si="182"/>
        <v>0</v>
      </c>
      <c r="AB81" s="61">
        <f t="shared" si="183"/>
        <v>0</v>
      </c>
      <c r="AC81" s="62">
        <f t="shared" si="225"/>
        <v>0</v>
      </c>
      <c r="AD81" s="60">
        <f t="shared" si="184"/>
        <v>0</v>
      </c>
      <c r="AE81" s="61">
        <f t="shared" si="185"/>
        <v>0</v>
      </c>
      <c r="AF81" s="61">
        <f t="shared" si="186"/>
        <v>0</v>
      </c>
      <c r="AG81" s="62">
        <f t="shared" si="226"/>
        <v>0</v>
      </c>
      <c r="AH81" s="60">
        <f t="shared" si="187"/>
        <v>0</v>
      </c>
      <c r="AI81" s="61">
        <f t="shared" si="188"/>
        <v>0</v>
      </c>
      <c r="AJ81" s="61">
        <f t="shared" si="189"/>
        <v>0</v>
      </c>
      <c r="AK81" s="62">
        <f t="shared" si="227"/>
        <v>0</v>
      </c>
      <c r="AL81" s="60">
        <f t="shared" si="190"/>
        <v>0</v>
      </c>
      <c r="AM81" s="61">
        <f t="shared" si="191"/>
        <v>0</v>
      </c>
      <c r="AN81" s="61">
        <f t="shared" si="192"/>
        <v>0</v>
      </c>
      <c r="AO81" s="62">
        <f t="shared" si="228"/>
        <v>0</v>
      </c>
      <c r="AP81" s="60">
        <f t="shared" si="193"/>
        <v>0</v>
      </c>
      <c r="AQ81" s="61">
        <f t="shared" si="194"/>
        <v>0</v>
      </c>
      <c r="AR81" s="61">
        <f t="shared" si="195"/>
        <v>0</v>
      </c>
      <c r="AS81" s="62">
        <f t="shared" si="229"/>
        <v>0</v>
      </c>
      <c r="AT81" s="60">
        <f t="shared" si="196"/>
        <v>0</v>
      </c>
      <c r="AU81" s="61">
        <f t="shared" si="197"/>
        <v>0</v>
      </c>
      <c r="AV81" s="61">
        <f t="shared" si="198"/>
        <v>0</v>
      </c>
      <c r="AW81" s="62">
        <f t="shared" si="230"/>
        <v>0</v>
      </c>
      <c r="AX81" s="60">
        <f t="shared" si="199"/>
        <v>0</v>
      </c>
      <c r="AY81" s="61">
        <f t="shared" si="200"/>
        <v>0</v>
      </c>
      <c r="AZ81" s="61">
        <f t="shared" si="201"/>
        <v>0</v>
      </c>
      <c r="BA81" s="62">
        <f t="shared" si="231"/>
        <v>0</v>
      </c>
      <c r="BB81" s="256">
        <f t="shared" si="202"/>
        <v>0</v>
      </c>
      <c r="BC81" s="257">
        <f t="shared" si="203"/>
        <v>0</v>
      </c>
      <c r="BD81" s="257">
        <f t="shared" si="204"/>
        <v>0</v>
      </c>
      <c r="BE81" s="258">
        <f t="shared" si="206"/>
        <v>0</v>
      </c>
      <c r="BF81" s="441">
        <f t="shared" si="207"/>
        <v>0</v>
      </c>
      <c r="BG81" s="442">
        <f t="shared" si="208"/>
        <v>0</v>
      </c>
      <c r="BH81" s="442">
        <f t="shared" si="209"/>
        <v>0</v>
      </c>
      <c r="BI81" s="443">
        <f t="shared" si="210"/>
        <v>0</v>
      </c>
      <c r="BJ81" s="441">
        <f t="shared" si="211"/>
        <v>0</v>
      </c>
      <c r="BK81" s="442">
        <f t="shared" si="212"/>
        <v>0</v>
      </c>
      <c r="BL81" s="442">
        <f t="shared" si="213"/>
        <v>0</v>
      </c>
      <c r="BM81" s="443">
        <f t="shared" si="214"/>
        <v>0</v>
      </c>
      <c r="BN81" s="441">
        <f t="shared" si="215"/>
        <v>0</v>
      </c>
      <c r="BO81" s="442">
        <f t="shared" si="216"/>
        <v>0</v>
      </c>
      <c r="BP81" s="442">
        <f t="shared" si="217"/>
        <v>0</v>
      </c>
      <c r="BQ81" s="443">
        <f t="shared" si="218"/>
        <v>0</v>
      </c>
      <c r="BR81" s="441">
        <f t="shared" si="219"/>
        <v>3</v>
      </c>
      <c r="BS81" s="442">
        <f t="shared" si="220"/>
        <v>0</v>
      </c>
      <c r="BT81" s="442">
        <f t="shared" si="221"/>
        <v>0</v>
      </c>
      <c r="BU81" s="443">
        <f t="shared" si="222"/>
        <v>3</v>
      </c>
    </row>
    <row r="82" spans="1:73" ht="15">
      <c r="A82" s="424"/>
      <c r="B82" s="425"/>
      <c r="C82" s="426"/>
      <c r="D82" s="439"/>
      <c r="E82" s="9"/>
      <c r="F82" s="428">
        <f t="shared" si="176"/>
        <v>0</v>
      </c>
      <c r="G82" s="456">
        <f t="shared" si="177"/>
        <v>0</v>
      </c>
      <c r="H82" s="927">
        <f t="shared" si="205"/>
        <v>0</v>
      </c>
      <c r="I82" s="928"/>
      <c r="J82" s="428"/>
      <c r="K82" s="430" t="str">
        <f>IF(J82&lt;&gt;"",VLOOKUP(J82,'Eingabe 2 - Los 3'!P$4:R$21,2),"keine Zuweisung")</f>
        <v>keine Zuweisung</v>
      </c>
      <c r="L82" s="428"/>
      <c r="M82" s="431"/>
      <c r="N82" s="432">
        <v>0</v>
      </c>
      <c r="O82" s="429">
        <v>54</v>
      </c>
      <c r="P82" s="429">
        <v>0</v>
      </c>
      <c r="Q82" s="433">
        <v>0</v>
      </c>
      <c r="R82" s="434">
        <v>0</v>
      </c>
      <c r="S82" s="435">
        <v>0</v>
      </c>
      <c r="U82" s="279"/>
      <c r="V82" s="60">
        <f t="shared" si="178"/>
        <v>0</v>
      </c>
      <c r="W82" s="61">
        <f t="shared" si="179"/>
        <v>0</v>
      </c>
      <c r="X82" s="61">
        <f t="shared" si="180"/>
        <v>0</v>
      </c>
      <c r="Y82" s="62">
        <f>IF($V$6=J82,N82,0)</f>
        <v>0</v>
      </c>
      <c r="Z82" s="60">
        <f t="shared" si="181"/>
        <v>0</v>
      </c>
      <c r="AA82" s="61">
        <f t="shared" si="182"/>
        <v>0</v>
      </c>
      <c r="AB82" s="61">
        <f t="shared" si="183"/>
        <v>0</v>
      </c>
      <c r="AC82" s="62">
        <f>IF($Z$6=J82,N82,0)</f>
        <v>0</v>
      </c>
      <c r="AD82" s="60">
        <f t="shared" si="184"/>
        <v>0</v>
      </c>
      <c r="AE82" s="61">
        <f t="shared" si="185"/>
        <v>0</v>
      </c>
      <c r="AF82" s="61">
        <f t="shared" si="186"/>
        <v>0</v>
      </c>
      <c r="AG82" s="62">
        <f>IF($AD$6=J82,N82,0)</f>
        <v>0</v>
      </c>
      <c r="AH82" s="60">
        <f t="shared" si="187"/>
        <v>0</v>
      </c>
      <c r="AI82" s="61">
        <f t="shared" si="188"/>
        <v>0</v>
      </c>
      <c r="AJ82" s="61">
        <f t="shared" si="189"/>
        <v>0</v>
      </c>
      <c r="AK82" s="62">
        <f>IF($AH$6=J82,N82,0)</f>
        <v>0</v>
      </c>
      <c r="AL82" s="60">
        <f t="shared" si="190"/>
        <v>0</v>
      </c>
      <c r="AM82" s="61">
        <f t="shared" si="191"/>
        <v>0</v>
      </c>
      <c r="AN82" s="61">
        <f t="shared" si="192"/>
        <v>0</v>
      </c>
      <c r="AO82" s="62">
        <f>IF($AL$6=J82,N82,0)</f>
        <v>0</v>
      </c>
      <c r="AP82" s="60">
        <f t="shared" si="193"/>
        <v>0</v>
      </c>
      <c r="AQ82" s="61">
        <f t="shared" si="194"/>
        <v>0</v>
      </c>
      <c r="AR82" s="61">
        <f t="shared" si="195"/>
        <v>0</v>
      </c>
      <c r="AS82" s="62">
        <f>IF($AP$6=J82,N82,0)</f>
        <v>0</v>
      </c>
      <c r="AT82" s="60">
        <f t="shared" si="196"/>
        <v>0</v>
      </c>
      <c r="AU82" s="61">
        <f t="shared" si="197"/>
        <v>0</v>
      </c>
      <c r="AV82" s="61">
        <f t="shared" si="198"/>
        <v>0</v>
      </c>
      <c r="AW82" s="62">
        <f>IF($AT$6=J82,N82,0)</f>
        <v>0</v>
      </c>
      <c r="AX82" s="60">
        <f t="shared" si="199"/>
        <v>0</v>
      </c>
      <c r="AY82" s="61">
        <f t="shared" si="200"/>
        <v>0</v>
      </c>
      <c r="AZ82" s="61">
        <f t="shared" si="201"/>
        <v>0</v>
      </c>
      <c r="BA82" s="62">
        <f>IF($AX$6=J82,N82,0)</f>
        <v>0</v>
      </c>
      <c r="BB82" s="256">
        <f>IF($BB$6=J82,N82,0)*IF($BB$10=H82,1,0)</f>
        <v>0</v>
      </c>
      <c r="BC82" s="257">
        <f>IF($BB$6=J82,N82,0)*IF($BC$10=H82,1,0)</f>
        <v>0</v>
      </c>
      <c r="BD82" s="257">
        <f>IF($BB$6=J82,N82,0)*IF($BD$10=H82,1,0)</f>
        <v>0</v>
      </c>
      <c r="BE82" s="258">
        <f>IF($BB$6=J82,N82,0)</f>
        <v>0</v>
      </c>
      <c r="BF82" s="441">
        <f t="shared" si="207"/>
        <v>0</v>
      </c>
      <c r="BG82" s="442">
        <f t="shared" si="208"/>
        <v>0</v>
      </c>
      <c r="BH82" s="442">
        <f t="shared" si="209"/>
        <v>0</v>
      </c>
      <c r="BI82" s="443">
        <f t="shared" si="210"/>
        <v>0</v>
      </c>
      <c r="BJ82" s="441">
        <f t="shared" si="211"/>
        <v>0</v>
      </c>
      <c r="BK82" s="442">
        <f t="shared" si="212"/>
        <v>0</v>
      </c>
      <c r="BL82" s="442">
        <f t="shared" si="213"/>
        <v>0</v>
      </c>
      <c r="BM82" s="443">
        <f t="shared" si="214"/>
        <v>0</v>
      </c>
      <c r="BN82" s="441">
        <f t="shared" si="215"/>
        <v>0</v>
      </c>
      <c r="BO82" s="442">
        <f t="shared" si="216"/>
        <v>0</v>
      </c>
      <c r="BP82" s="442">
        <f t="shared" si="217"/>
        <v>0</v>
      </c>
      <c r="BQ82" s="443">
        <f t="shared" si="218"/>
        <v>0</v>
      </c>
      <c r="BR82" s="441">
        <f t="shared" si="219"/>
        <v>0</v>
      </c>
      <c r="BS82" s="442">
        <f t="shared" si="220"/>
        <v>0</v>
      </c>
      <c r="BT82" s="442">
        <f t="shared" si="221"/>
        <v>0</v>
      </c>
      <c r="BU82" s="443">
        <f t="shared" si="222"/>
        <v>0</v>
      </c>
    </row>
    <row r="83" spans="2:73" ht="15.75" thickBot="1">
      <c r="B83" s="8"/>
      <c r="C83" s="99"/>
      <c r="D83" s="100"/>
      <c r="E83" s="168"/>
      <c r="F83" s="168"/>
      <c r="G83" s="459"/>
      <c r="H83" s="931"/>
      <c r="I83" s="932"/>
      <c r="J83" s="254"/>
      <c r="K83" s="169"/>
      <c r="L83" s="168"/>
      <c r="M83" s="170"/>
      <c r="N83" s="171"/>
      <c r="O83" s="168"/>
      <c r="P83" s="7"/>
      <c r="Q83" s="190"/>
      <c r="R83" s="191"/>
      <c r="S83" s="192"/>
      <c r="U83" s="280"/>
      <c r="V83" s="63"/>
      <c r="W83" s="64"/>
      <c r="X83" s="64"/>
      <c r="Y83" s="65"/>
      <c r="Z83" s="63"/>
      <c r="AA83" s="64"/>
      <c r="AB83" s="64"/>
      <c r="AC83" s="65"/>
      <c r="AD83" s="63"/>
      <c r="AE83" s="64"/>
      <c r="AF83" s="64"/>
      <c r="AG83" s="65"/>
      <c r="AH83" s="63"/>
      <c r="AI83" s="64"/>
      <c r="AJ83" s="64"/>
      <c r="AK83" s="65"/>
      <c r="AL83" s="63"/>
      <c r="AM83" s="64"/>
      <c r="AN83" s="64"/>
      <c r="AO83" s="65"/>
      <c r="AP83" s="63"/>
      <c r="AQ83" s="64"/>
      <c r="AR83" s="64"/>
      <c r="AS83" s="65"/>
      <c r="AT83" s="63"/>
      <c r="AU83" s="64"/>
      <c r="AV83" s="64"/>
      <c r="AW83" s="65"/>
      <c r="AX83" s="63"/>
      <c r="AY83" s="64"/>
      <c r="AZ83" s="64"/>
      <c r="BA83" s="65"/>
      <c r="BB83" s="63"/>
      <c r="BC83" s="64"/>
      <c r="BD83" s="64"/>
      <c r="BE83" s="65"/>
      <c r="BF83" s="63"/>
      <c r="BG83" s="64"/>
      <c r="BH83" s="64"/>
      <c r="BI83" s="65"/>
      <c r="BJ83" s="63"/>
      <c r="BK83" s="64"/>
      <c r="BL83" s="64"/>
      <c r="BM83" s="65"/>
      <c r="BN83" s="63"/>
      <c r="BO83" s="64"/>
      <c r="BP83" s="64"/>
      <c r="BQ83" s="65"/>
      <c r="BR83" s="63"/>
      <c r="BS83" s="64"/>
      <c r="BT83" s="64"/>
      <c r="BU83" s="65"/>
    </row>
    <row r="84" spans="2:73" ht="15.75" thickBot="1">
      <c r="B84" s="4"/>
      <c r="C84" s="6"/>
      <c r="D84" s="5"/>
      <c r="E84" s="4"/>
      <c r="F84" s="4"/>
      <c r="G84" s="79"/>
      <c r="H84" s="79"/>
      <c r="I84" s="4"/>
      <c r="J84" s="4"/>
      <c r="K84" s="176"/>
      <c r="L84" s="4"/>
      <c r="M84" s="177"/>
      <c r="N84" s="178"/>
      <c r="O84" s="4"/>
      <c r="P84" s="5"/>
      <c r="Q84" s="75"/>
      <c r="R84" s="178"/>
      <c r="S84" s="74"/>
      <c r="U84" s="282"/>
      <c r="V84" s="282"/>
      <c r="W84" s="282"/>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row>
    <row r="85" spans="2:73" ht="15" customHeight="1">
      <c r="B85" s="921" t="s">
        <v>217</v>
      </c>
      <c r="C85" s="461" t="s">
        <v>259</v>
      </c>
      <c r="D85" s="923" t="s">
        <v>259</v>
      </c>
      <c r="E85" s="993"/>
      <c r="F85" s="993"/>
      <c r="G85" s="993"/>
      <c r="H85" s="993"/>
      <c r="I85" s="993"/>
      <c r="J85" s="993"/>
      <c r="K85" s="993"/>
      <c r="L85" s="993"/>
      <c r="M85" s="993"/>
      <c r="N85" s="993"/>
      <c r="O85" s="993"/>
      <c r="P85" s="993"/>
      <c r="Q85" s="993"/>
      <c r="R85" s="993"/>
      <c r="S85" s="967" t="s">
        <v>307</v>
      </c>
      <c r="U85" s="916" t="str">
        <f>C85</f>
        <v>Glasmuseum - 1. Obergeschoss</v>
      </c>
      <c r="V85" s="917"/>
      <c r="W85" s="917"/>
      <c r="X85" s="917"/>
      <c r="Y85" s="917"/>
      <c r="Z85" s="917"/>
      <c r="AA85" s="917"/>
      <c r="AB85" s="917"/>
      <c r="AC85" s="917"/>
      <c r="AD85" s="911"/>
      <c r="AE85" s="912"/>
      <c r="AF85" s="912"/>
      <c r="AG85" s="912"/>
      <c r="AH85" s="911"/>
      <c r="AI85" s="912"/>
      <c r="AJ85" s="912"/>
      <c r="AK85" s="912"/>
      <c r="AL85" s="911"/>
      <c r="AM85" s="912"/>
      <c r="AN85" s="912"/>
      <c r="AO85" s="912"/>
      <c r="AP85" s="911"/>
      <c r="AQ85" s="912"/>
      <c r="AR85" s="912"/>
      <c r="AS85" s="912"/>
      <c r="AT85" s="911"/>
      <c r="AU85" s="912"/>
      <c r="AV85" s="912"/>
      <c r="AW85" s="912"/>
      <c r="AX85" s="911"/>
      <c r="AY85" s="912"/>
      <c r="AZ85" s="912"/>
      <c r="BA85" s="912"/>
      <c r="BB85" s="911"/>
      <c r="BC85" s="912"/>
      <c r="BD85" s="912"/>
      <c r="BE85" s="912"/>
      <c r="BF85" s="911"/>
      <c r="BG85" s="912"/>
      <c r="BH85" s="912"/>
      <c r="BI85" s="913"/>
      <c r="BJ85" s="911"/>
      <c r="BK85" s="912"/>
      <c r="BL85" s="912"/>
      <c r="BM85" s="913"/>
      <c r="BN85" s="911"/>
      <c r="BO85" s="912"/>
      <c r="BP85" s="912"/>
      <c r="BQ85" s="913"/>
      <c r="BR85" s="911"/>
      <c r="BS85" s="912"/>
      <c r="BT85" s="912"/>
      <c r="BU85" s="913"/>
    </row>
    <row r="86" spans="1:73" s="77" customFormat="1" ht="24" thickBot="1">
      <c r="A86" s="271"/>
      <c r="B86" s="922"/>
      <c r="C86" s="462"/>
      <c r="D86" s="922"/>
      <c r="E86" s="922"/>
      <c r="F86" s="922"/>
      <c r="G86" s="922"/>
      <c r="H86" s="922"/>
      <c r="I86" s="922"/>
      <c r="J86" s="922"/>
      <c r="K86" s="922"/>
      <c r="L86" s="922"/>
      <c r="M86" s="922"/>
      <c r="N86" s="922"/>
      <c r="O86" s="922"/>
      <c r="P86" s="922"/>
      <c r="Q86" s="922"/>
      <c r="R86" s="922"/>
      <c r="S86" s="968"/>
      <c r="T86" s="78"/>
      <c r="U86" s="918"/>
      <c r="V86" s="919"/>
      <c r="W86" s="919"/>
      <c r="X86" s="919"/>
      <c r="Y86" s="919"/>
      <c r="Z86" s="919"/>
      <c r="AA86" s="919"/>
      <c r="AB86" s="919"/>
      <c r="AC86" s="919"/>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4"/>
      <c r="BA86" s="914"/>
      <c r="BB86" s="914"/>
      <c r="BC86" s="914"/>
      <c r="BD86" s="914"/>
      <c r="BE86" s="914"/>
      <c r="BF86" s="914"/>
      <c r="BG86" s="914"/>
      <c r="BH86" s="914"/>
      <c r="BI86" s="915"/>
      <c r="BJ86" s="914"/>
      <c r="BK86" s="914"/>
      <c r="BL86" s="914"/>
      <c r="BM86" s="915"/>
      <c r="BN86" s="914"/>
      <c r="BO86" s="914"/>
      <c r="BP86" s="914"/>
      <c r="BQ86" s="915"/>
      <c r="BR86" s="914"/>
      <c r="BS86" s="914"/>
      <c r="BT86" s="914"/>
      <c r="BU86" s="915"/>
    </row>
    <row r="87" spans="1:73" s="130" customFormat="1" ht="15">
      <c r="A87" s="266"/>
      <c r="B87" s="205"/>
      <c r="C87" s="196"/>
      <c r="D87" s="197"/>
      <c r="E87" s="198"/>
      <c r="F87" s="198"/>
      <c r="G87" s="199"/>
      <c r="H87" s="992"/>
      <c r="I87" s="930"/>
      <c r="J87" s="198"/>
      <c r="K87" s="200"/>
      <c r="L87" s="98"/>
      <c r="M87" s="201"/>
      <c r="N87" s="206"/>
      <c r="O87" s="98"/>
      <c r="P87" s="183"/>
      <c r="Q87" s="202"/>
      <c r="R87" s="187"/>
      <c r="S87" s="207"/>
      <c r="T87" s="165"/>
      <c r="U87" s="278"/>
      <c r="V87" s="71">
        <f aca="true" t="shared" si="232" ref="V87:BA87">SUM(V88:V98)</f>
        <v>0</v>
      </c>
      <c r="W87" s="72">
        <f t="shared" si="232"/>
        <v>0</v>
      </c>
      <c r="X87" s="72">
        <f t="shared" si="232"/>
        <v>0</v>
      </c>
      <c r="Y87" s="73">
        <f t="shared" si="232"/>
        <v>0</v>
      </c>
      <c r="Z87" s="71">
        <f t="shared" si="232"/>
        <v>0</v>
      </c>
      <c r="AA87" s="72">
        <f t="shared" si="232"/>
        <v>0</v>
      </c>
      <c r="AB87" s="72">
        <f t="shared" si="232"/>
        <v>0</v>
      </c>
      <c r="AC87" s="73">
        <f t="shared" si="232"/>
        <v>0</v>
      </c>
      <c r="AD87" s="71">
        <f t="shared" si="232"/>
        <v>0</v>
      </c>
      <c r="AE87" s="72">
        <f t="shared" si="232"/>
        <v>0</v>
      </c>
      <c r="AF87" s="72">
        <f t="shared" si="232"/>
        <v>0</v>
      </c>
      <c r="AG87" s="73">
        <f t="shared" si="232"/>
        <v>0</v>
      </c>
      <c r="AH87" s="71">
        <f t="shared" si="232"/>
        <v>0</v>
      </c>
      <c r="AI87" s="72">
        <f t="shared" si="232"/>
        <v>0</v>
      </c>
      <c r="AJ87" s="72">
        <f t="shared" si="232"/>
        <v>0</v>
      </c>
      <c r="AK87" s="73">
        <f t="shared" si="232"/>
        <v>0</v>
      </c>
      <c r="AL87" s="71">
        <f t="shared" si="232"/>
        <v>0</v>
      </c>
      <c r="AM87" s="72">
        <f t="shared" si="232"/>
        <v>0</v>
      </c>
      <c r="AN87" s="72">
        <f t="shared" si="232"/>
        <v>0</v>
      </c>
      <c r="AO87" s="73">
        <f t="shared" si="232"/>
        <v>0</v>
      </c>
      <c r="AP87" s="71">
        <f t="shared" si="232"/>
        <v>0</v>
      </c>
      <c r="AQ87" s="72">
        <f t="shared" si="232"/>
        <v>0</v>
      </c>
      <c r="AR87" s="72">
        <f t="shared" si="232"/>
        <v>0</v>
      </c>
      <c r="AS87" s="73">
        <f t="shared" si="232"/>
        <v>0</v>
      </c>
      <c r="AT87" s="71">
        <f t="shared" si="232"/>
        <v>0</v>
      </c>
      <c r="AU87" s="72">
        <f t="shared" si="232"/>
        <v>0</v>
      </c>
      <c r="AV87" s="72">
        <f t="shared" si="232"/>
        <v>0</v>
      </c>
      <c r="AW87" s="73">
        <f t="shared" si="232"/>
        <v>0</v>
      </c>
      <c r="AX87" s="71">
        <f t="shared" si="232"/>
        <v>0</v>
      </c>
      <c r="AY87" s="72">
        <f t="shared" si="232"/>
        <v>0</v>
      </c>
      <c r="AZ87" s="72">
        <f t="shared" si="232"/>
        <v>0</v>
      </c>
      <c r="BA87" s="73">
        <f t="shared" si="232"/>
        <v>0</v>
      </c>
      <c r="BB87" s="71">
        <f aca="true" t="shared" si="233" ref="BB87:BU87">SUM(BB88:BB98)</f>
        <v>0</v>
      </c>
      <c r="BC87" s="72">
        <f t="shared" si="233"/>
        <v>0</v>
      </c>
      <c r="BD87" s="72">
        <f t="shared" si="233"/>
        <v>0</v>
      </c>
      <c r="BE87" s="73">
        <f t="shared" si="233"/>
        <v>0</v>
      </c>
      <c r="BF87" s="71">
        <f t="shared" si="233"/>
        <v>180.9</v>
      </c>
      <c r="BG87" s="72">
        <f t="shared" si="233"/>
        <v>0</v>
      </c>
      <c r="BH87" s="72">
        <f t="shared" si="233"/>
        <v>0</v>
      </c>
      <c r="BI87" s="73">
        <f t="shared" si="233"/>
        <v>180.9</v>
      </c>
      <c r="BJ87" s="71">
        <f t="shared" si="233"/>
        <v>51</v>
      </c>
      <c r="BK87" s="72">
        <f t="shared" si="233"/>
        <v>0</v>
      </c>
      <c r="BL87" s="72">
        <f t="shared" si="233"/>
        <v>0</v>
      </c>
      <c r="BM87" s="73">
        <f t="shared" si="233"/>
        <v>51</v>
      </c>
      <c r="BN87" s="71">
        <f t="shared" si="233"/>
        <v>0</v>
      </c>
      <c r="BO87" s="72">
        <f t="shared" si="233"/>
        <v>0</v>
      </c>
      <c r="BP87" s="72">
        <f t="shared" si="233"/>
        <v>0</v>
      </c>
      <c r="BQ87" s="73">
        <f t="shared" si="233"/>
        <v>0</v>
      </c>
      <c r="BR87" s="71">
        <f t="shared" si="233"/>
        <v>0</v>
      </c>
      <c r="BS87" s="72">
        <f t="shared" si="233"/>
        <v>0</v>
      </c>
      <c r="BT87" s="72">
        <f t="shared" si="233"/>
        <v>0</v>
      </c>
      <c r="BU87" s="73">
        <f t="shared" si="233"/>
        <v>0</v>
      </c>
    </row>
    <row r="88" spans="1:73" ht="15">
      <c r="A88" s="424">
        <v>1</v>
      </c>
      <c r="B88" s="495" t="s">
        <v>24</v>
      </c>
      <c r="C88" s="496" t="s">
        <v>261</v>
      </c>
      <c r="D88" s="496" t="s">
        <v>261</v>
      </c>
      <c r="E88" s="9" t="s">
        <v>142</v>
      </c>
      <c r="F88" s="428">
        <f aca="true" t="shared" si="234" ref="F88:F97">IF(E88="JA",1,0)</f>
        <v>1</v>
      </c>
      <c r="G88" s="456">
        <f aca="true" t="shared" si="235" ref="G88:G97">F88</f>
        <v>1</v>
      </c>
      <c r="H88" s="927">
        <f>IF(G88=1,$G$9,IF(G88=2,$H$9,IF(G88=3,$I$9,0)))</f>
        <v>52</v>
      </c>
      <c r="I88" s="928"/>
      <c r="J88" s="457">
        <v>310</v>
      </c>
      <c r="K88" s="430" t="str">
        <f>IF(J88&lt;&gt;"",VLOOKUP(J88,'Eingabe 2 - Los 3'!P$4:R$21,2),"keine Zuweisung")</f>
        <v>GM - Ausstellungsräume - OG</v>
      </c>
      <c r="L88" s="428"/>
      <c r="M88" s="431"/>
      <c r="N88" s="432">
        <v>20.25</v>
      </c>
      <c r="O88" s="429">
        <v>42</v>
      </c>
      <c r="P88" s="429" t="s">
        <v>250</v>
      </c>
      <c r="Q88" s="433">
        <v>0</v>
      </c>
      <c r="R88" s="434">
        <v>0</v>
      </c>
      <c r="S88" s="435">
        <v>0</v>
      </c>
      <c r="U88" s="279"/>
      <c r="V88" s="60">
        <f aca="true" t="shared" si="236" ref="V88:V97">IF($V$6=J88,N88,0)*IF($V$10=H88,1,0)</f>
        <v>0</v>
      </c>
      <c r="W88" s="61">
        <f aca="true" t="shared" si="237" ref="W88:W97">IF($V$6=J88,N88,0)*IF($W$10=H88,1,0)</f>
        <v>0</v>
      </c>
      <c r="X88" s="61">
        <f aca="true" t="shared" si="238" ref="X88:X97">IF($V$6=J88,N88,0)*IF($X$10=H88,1,0)</f>
        <v>0</v>
      </c>
      <c r="Y88" s="62">
        <f>IF($V$6=J88,N88,0)</f>
        <v>0</v>
      </c>
      <c r="Z88" s="60">
        <f aca="true" t="shared" si="239" ref="Z88:Z97">IF($Z$6=J88,N88,0)*IF($Z$10=H88,1,0)</f>
        <v>0</v>
      </c>
      <c r="AA88" s="61">
        <f aca="true" t="shared" si="240" ref="AA88:AA97">IF($Z$6=J88,N88,0)*IF($AA$10=H88,1,0)</f>
        <v>0</v>
      </c>
      <c r="AB88" s="61">
        <f aca="true" t="shared" si="241" ref="AB88:AB97">IF($Z$6=J88,N88,0)*IF($AB$10=H88,1,0)</f>
        <v>0</v>
      </c>
      <c r="AC88" s="62">
        <f>IF($Z$6=J88,N88,0)</f>
        <v>0</v>
      </c>
      <c r="AD88" s="60">
        <f aca="true" t="shared" si="242" ref="AD88:AD97">IF($AD$6=J88,N88,0)*IF($AD$10=H88,1,0)</f>
        <v>0</v>
      </c>
      <c r="AE88" s="61">
        <f aca="true" t="shared" si="243" ref="AE88:AE97">IF($AD$6=J88,N88,0)*IF($AE$10=H88,1,0)</f>
        <v>0</v>
      </c>
      <c r="AF88" s="61">
        <f aca="true" t="shared" si="244" ref="AF88:AF97">IF($AD$6=J88,N88,0)*IF($AF$10=H88,1,0)</f>
        <v>0</v>
      </c>
      <c r="AG88" s="62">
        <f>IF($AD$6=J88,N88,0)</f>
        <v>0</v>
      </c>
      <c r="AH88" s="60">
        <f aca="true" t="shared" si="245" ref="AH88:AH97">IF($AH$6=J88,N88,0)*IF($AH$10=H88,1,0)</f>
        <v>0</v>
      </c>
      <c r="AI88" s="61">
        <f aca="true" t="shared" si="246" ref="AI88:AI97">IF($AH$6=J88,N88,0)*IF($AI$10=H88,1,0)</f>
        <v>0</v>
      </c>
      <c r="AJ88" s="61">
        <f aca="true" t="shared" si="247" ref="AJ88:AJ97">IF($AH$6=J88,N88,0)*IF($AJ$10=H88,1,0)</f>
        <v>0</v>
      </c>
      <c r="AK88" s="62">
        <f>IF($AH$6=J88,N88,0)</f>
        <v>0</v>
      </c>
      <c r="AL88" s="60">
        <f aca="true" t="shared" si="248" ref="AL88:AL97">IF($AL$6=J88,N88,0)*IF($AL$10=H88,1,0)</f>
        <v>0</v>
      </c>
      <c r="AM88" s="61">
        <f aca="true" t="shared" si="249" ref="AM88:AM97">IF($AL$6=J88,N88,0)*IF($AM$10=H88,1,0)</f>
        <v>0</v>
      </c>
      <c r="AN88" s="61">
        <f aca="true" t="shared" si="250" ref="AN88:AN97">IF($AL$6=J88,N88,0)*IF($AN$10=H88,1,0)</f>
        <v>0</v>
      </c>
      <c r="AO88" s="62">
        <f>IF($AL$6=J88,N88,0)</f>
        <v>0</v>
      </c>
      <c r="AP88" s="60">
        <f aca="true" t="shared" si="251" ref="AP88:AP97">IF($AP$6=J88,N88,0)*IF($AP$10=H88,1,0)</f>
        <v>0</v>
      </c>
      <c r="AQ88" s="61">
        <f aca="true" t="shared" si="252" ref="AQ88:AQ97">IF($AP$6=J88,N88,0)*IF($AQ$10=H88,1,0)</f>
        <v>0</v>
      </c>
      <c r="AR88" s="61">
        <f aca="true" t="shared" si="253" ref="AR88:AR97">IF($AP$6=J88,N88,0)*IF($AR$10=H88,1,0)</f>
        <v>0</v>
      </c>
      <c r="AS88" s="62">
        <f>IF($AP$6=J88,N88,0)</f>
        <v>0</v>
      </c>
      <c r="AT88" s="60">
        <f aca="true" t="shared" si="254" ref="AT88:AT97">IF($AT$6=J88,N88,0)*IF($AT$10=H88,1,0)</f>
        <v>0</v>
      </c>
      <c r="AU88" s="61">
        <f aca="true" t="shared" si="255" ref="AU88:AU97">IF($AT$6=J88,N88,0)*IF($AU$10=H88,1,0)</f>
        <v>0</v>
      </c>
      <c r="AV88" s="61">
        <f aca="true" t="shared" si="256" ref="AV88:AV97">IF($AT$6=J88,N88,0)*IF($AV$10=H88,1,0)</f>
        <v>0</v>
      </c>
      <c r="AW88" s="62">
        <f>IF($AT$6=J88,N88,0)</f>
        <v>0</v>
      </c>
      <c r="AX88" s="60">
        <f aca="true" t="shared" si="257" ref="AX88:AX97">IF($AX$6=J88,N88,0)*IF($AX$10=H88,1,0)</f>
        <v>0</v>
      </c>
      <c r="AY88" s="61">
        <f aca="true" t="shared" si="258" ref="AY88:AY97">IF($AX$6=J88,N88,0)*IF($AY$10=H88,1,0)</f>
        <v>0</v>
      </c>
      <c r="AZ88" s="61">
        <f aca="true" t="shared" si="259" ref="AZ88:AZ97">IF($AX$6=J88,N88,0)*IF($AZ$10=H88,1,0)</f>
        <v>0</v>
      </c>
      <c r="BA88" s="62">
        <f>IF($AX$6=J88,N88,0)</f>
        <v>0</v>
      </c>
      <c r="BB88" s="256">
        <f aca="true" t="shared" si="260" ref="BB88:BB94">IF($BB$6=J88,N88,0)*IF($BB$10=H88,1,0)</f>
        <v>0</v>
      </c>
      <c r="BC88" s="257">
        <f aca="true" t="shared" si="261" ref="BC88:BC94">IF($BB$6=J88,N88,0)*IF($BC$10=H88,1,0)</f>
        <v>0</v>
      </c>
      <c r="BD88" s="257">
        <f aca="true" t="shared" si="262" ref="BD88:BD94">IF($BB$6=J88,N88,0)*IF($BD$10=H88,1,0)</f>
        <v>0</v>
      </c>
      <c r="BE88" s="258">
        <f>IF($BB$6=J88,N88,0)</f>
        <v>0</v>
      </c>
      <c r="BF88" s="441">
        <f>IF($BF$6=J88,N88,0)*IF($BF$10=H88,1,0)</f>
        <v>20.25</v>
      </c>
      <c r="BG88" s="442">
        <f>IF($BF$6=J88,N88,0)*IF($BG$10=H88,1,0)</f>
        <v>0</v>
      </c>
      <c r="BH88" s="442">
        <f>IF($BF$6=J88,N88,0)*IF($BH$10=H88,1,0)</f>
        <v>0</v>
      </c>
      <c r="BI88" s="443">
        <f>IF($BF$6=J88,N88,0)</f>
        <v>20.25</v>
      </c>
      <c r="BJ88" s="441">
        <f>IF($BJ$6=J88,N88,0)*IF($BJ$10=H88,1,0)</f>
        <v>0</v>
      </c>
      <c r="BK88" s="442">
        <f>IF($BJ$6=J88,N88,0)*IF($BK$10=H88,1,0)</f>
        <v>0</v>
      </c>
      <c r="BL88" s="442">
        <f>IF($BJ$6=J88,N88,0)*IF($BL$10=H88,1,0)</f>
        <v>0</v>
      </c>
      <c r="BM88" s="443">
        <f>IF($BJ$6=J88,N88,0)</f>
        <v>0</v>
      </c>
      <c r="BN88" s="441">
        <f>IF($BN$6=J88,N88,0)*IF($BJ$10=H88,1,0)</f>
        <v>0</v>
      </c>
      <c r="BO88" s="442">
        <f>IF($BN$6=J88,N88,0)*IF($BK$10=H88,1,0)</f>
        <v>0</v>
      </c>
      <c r="BP88" s="442">
        <f>IF($BN$6=J88,N88,0)*IF($BL$10=H88,1,0)</f>
        <v>0</v>
      </c>
      <c r="BQ88" s="443">
        <f>IF($BN$6=J88,N88,0)</f>
        <v>0</v>
      </c>
      <c r="BR88" s="441">
        <f>IF($BR$6=J88,N88,0)*IF($BJ$10=H88,1,0)</f>
        <v>0</v>
      </c>
      <c r="BS88" s="442">
        <f>IF($BR$6=J88,N88,0)*IF($BK$10=H88,1,0)</f>
        <v>0</v>
      </c>
      <c r="BT88" s="442">
        <f>IF($BR$6=J88,N88,0)*IF($BL$10=H88,1,0)</f>
        <v>0</v>
      </c>
      <c r="BU88" s="443">
        <f>IF($BR$6=J88,N88,0)</f>
        <v>0</v>
      </c>
    </row>
    <row r="89" spans="1:73" ht="15">
      <c r="A89" s="424">
        <f>A88+1</f>
        <v>2</v>
      </c>
      <c r="B89" s="495" t="s">
        <v>25</v>
      </c>
      <c r="C89" s="496" t="s">
        <v>262</v>
      </c>
      <c r="D89" s="496" t="s">
        <v>262</v>
      </c>
      <c r="E89" s="9" t="s">
        <v>142</v>
      </c>
      <c r="F89" s="428">
        <f t="shared" si="234"/>
        <v>1</v>
      </c>
      <c r="G89" s="456">
        <f t="shared" si="235"/>
        <v>1</v>
      </c>
      <c r="H89" s="927">
        <f aca="true" t="shared" si="263" ref="H89:H96">IF(G89=1,$G$9,IF(G89=2,$H$9,IF(G89=3,$I$9,0)))</f>
        <v>52</v>
      </c>
      <c r="I89" s="928"/>
      <c r="J89" s="457">
        <v>310</v>
      </c>
      <c r="K89" s="430" t="str">
        <f>IF(J89&lt;&gt;"",VLOOKUP(J89,'Eingabe 2 - Los 3'!P$4:R$21,2),"keine Zuweisung")</f>
        <v>GM - Ausstellungsräume - OG</v>
      </c>
      <c r="L89" s="428"/>
      <c r="M89" s="431"/>
      <c r="N89" s="432">
        <v>29.3</v>
      </c>
      <c r="O89" s="429">
        <v>43</v>
      </c>
      <c r="P89" s="429" t="s">
        <v>250</v>
      </c>
      <c r="Q89" s="433">
        <v>0</v>
      </c>
      <c r="R89" s="434">
        <v>0</v>
      </c>
      <c r="S89" s="435">
        <v>0</v>
      </c>
      <c r="U89" s="279"/>
      <c r="V89" s="60">
        <f t="shared" si="236"/>
        <v>0</v>
      </c>
      <c r="W89" s="61">
        <f t="shared" si="237"/>
        <v>0</v>
      </c>
      <c r="X89" s="61">
        <f t="shared" si="238"/>
        <v>0</v>
      </c>
      <c r="Y89" s="62">
        <f>IF($V$6=J89,N89,0)</f>
        <v>0</v>
      </c>
      <c r="Z89" s="60">
        <f t="shared" si="239"/>
        <v>0</v>
      </c>
      <c r="AA89" s="61">
        <f t="shared" si="240"/>
        <v>0</v>
      </c>
      <c r="AB89" s="61">
        <f t="shared" si="241"/>
        <v>0</v>
      </c>
      <c r="AC89" s="62">
        <f>IF($Z$6=J89,N89,0)</f>
        <v>0</v>
      </c>
      <c r="AD89" s="60">
        <f t="shared" si="242"/>
        <v>0</v>
      </c>
      <c r="AE89" s="61">
        <f t="shared" si="243"/>
        <v>0</v>
      </c>
      <c r="AF89" s="61">
        <f t="shared" si="244"/>
        <v>0</v>
      </c>
      <c r="AG89" s="62">
        <f>IF($AD$6=J89,N89,0)</f>
        <v>0</v>
      </c>
      <c r="AH89" s="60">
        <f t="shared" si="245"/>
        <v>0</v>
      </c>
      <c r="AI89" s="61">
        <f t="shared" si="246"/>
        <v>0</v>
      </c>
      <c r="AJ89" s="61">
        <f t="shared" si="247"/>
        <v>0</v>
      </c>
      <c r="AK89" s="62">
        <f>IF($AH$6=J89,N89,0)</f>
        <v>0</v>
      </c>
      <c r="AL89" s="60">
        <f t="shared" si="248"/>
        <v>0</v>
      </c>
      <c r="AM89" s="61">
        <f t="shared" si="249"/>
        <v>0</v>
      </c>
      <c r="AN89" s="61">
        <f t="shared" si="250"/>
        <v>0</v>
      </c>
      <c r="AO89" s="62">
        <f>IF($AL$6=J89,N89,0)</f>
        <v>0</v>
      </c>
      <c r="AP89" s="60">
        <f t="shared" si="251"/>
        <v>0</v>
      </c>
      <c r="AQ89" s="61">
        <f t="shared" si="252"/>
        <v>0</v>
      </c>
      <c r="AR89" s="61">
        <f t="shared" si="253"/>
        <v>0</v>
      </c>
      <c r="AS89" s="62">
        <f>IF($AP$6=J89,N89,0)</f>
        <v>0</v>
      </c>
      <c r="AT89" s="60">
        <f t="shared" si="254"/>
        <v>0</v>
      </c>
      <c r="AU89" s="61">
        <f t="shared" si="255"/>
        <v>0</v>
      </c>
      <c r="AV89" s="61">
        <f t="shared" si="256"/>
        <v>0</v>
      </c>
      <c r="AW89" s="62">
        <f>IF($AT$6=J89,N89,0)</f>
        <v>0</v>
      </c>
      <c r="AX89" s="60">
        <f t="shared" si="257"/>
        <v>0</v>
      </c>
      <c r="AY89" s="61">
        <f t="shared" si="258"/>
        <v>0</v>
      </c>
      <c r="AZ89" s="61">
        <f t="shared" si="259"/>
        <v>0</v>
      </c>
      <c r="BA89" s="62">
        <f>IF($AX$6=J89,N89,0)</f>
        <v>0</v>
      </c>
      <c r="BB89" s="256">
        <f t="shared" si="260"/>
        <v>0</v>
      </c>
      <c r="BC89" s="257">
        <f t="shared" si="261"/>
        <v>0</v>
      </c>
      <c r="BD89" s="257">
        <f t="shared" si="262"/>
        <v>0</v>
      </c>
      <c r="BE89" s="258">
        <f aca="true" t="shared" si="264" ref="BE89:BE94">IF($BB$6=J89,N89,0)</f>
        <v>0</v>
      </c>
      <c r="BF89" s="441">
        <f aca="true" t="shared" si="265" ref="BF89:BF97">IF($BF$6=J89,N89,0)*IF($BF$10=H89,1,0)</f>
        <v>29.3</v>
      </c>
      <c r="BG89" s="442">
        <f aca="true" t="shared" si="266" ref="BG89:BG97">IF($BF$6=J89,N89,0)*IF($BG$10=H89,1,0)</f>
        <v>0</v>
      </c>
      <c r="BH89" s="442">
        <f aca="true" t="shared" si="267" ref="BH89:BH97">IF($BF$6=J89,N89,0)*IF($BH$10=H89,1,0)</f>
        <v>0</v>
      </c>
      <c r="BI89" s="443">
        <f aca="true" t="shared" si="268" ref="BI89:BI97">IF($BF$6=J89,N89,0)</f>
        <v>29.3</v>
      </c>
      <c r="BJ89" s="441">
        <f aca="true" t="shared" si="269" ref="BJ89:BJ97">IF($BJ$6=J89,N89,0)*IF($BJ$10=H89,1,0)</f>
        <v>0</v>
      </c>
      <c r="BK89" s="442">
        <f aca="true" t="shared" si="270" ref="BK89:BK97">IF($BJ$6=J89,N89,0)*IF($BK$10=H89,1,0)</f>
        <v>0</v>
      </c>
      <c r="BL89" s="442">
        <f aca="true" t="shared" si="271" ref="BL89:BL97">IF($BJ$6=J89,N89,0)*IF($BL$10=H89,1,0)</f>
        <v>0</v>
      </c>
      <c r="BM89" s="443">
        <f aca="true" t="shared" si="272" ref="BM89:BM97">IF($BJ$6=J89,N89,0)</f>
        <v>0</v>
      </c>
      <c r="BN89" s="441">
        <f aca="true" t="shared" si="273" ref="BN89:BN97">IF($BN$6=J89,N89,0)*IF($BJ$10=H89,1,0)</f>
        <v>0</v>
      </c>
      <c r="BO89" s="442">
        <f aca="true" t="shared" si="274" ref="BO89:BO97">IF($BN$6=J89,N89,0)*IF($BK$10=H89,1,0)</f>
        <v>0</v>
      </c>
      <c r="BP89" s="442">
        <f aca="true" t="shared" si="275" ref="BP89:BP97">IF($BN$6=J89,N89,0)*IF($BL$10=H89,1,0)</f>
        <v>0</v>
      </c>
      <c r="BQ89" s="443">
        <f aca="true" t="shared" si="276" ref="BQ89:BQ97">IF($BN$6=J89,N89,0)</f>
        <v>0</v>
      </c>
      <c r="BR89" s="441">
        <f aca="true" t="shared" si="277" ref="BR89:BR97">IF($BR$6=J89,N89,0)*IF($BJ$10=H89,1,0)</f>
        <v>0</v>
      </c>
      <c r="BS89" s="442">
        <f aca="true" t="shared" si="278" ref="BS89:BS97">IF($BR$6=J89,N89,0)*IF($BK$10=H89,1,0)</f>
        <v>0</v>
      </c>
      <c r="BT89" s="442">
        <f aca="true" t="shared" si="279" ref="BT89:BT97">IF($BR$6=J89,N89,0)*IF($BL$10=H89,1,0)</f>
        <v>0</v>
      </c>
      <c r="BU89" s="443">
        <f aca="true" t="shared" si="280" ref="BU89:BU97">IF($BR$6=J89,N89,0)</f>
        <v>0</v>
      </c>
    </row>
    <row r="90" spans="1:73" ht="15">
      <c r="A90" s="424">
        <f>A89+1</f>
        <v>3</v>
      </c>
      <c r="B90" s="497" t="s">
        <v>26</v>
      </c>
      <c r="C90" s="496" t="s">
        <v>263</v>
      </c>
      <c r="D90" s="496" t="s">
        <v>263</v>
      </c>
      <c r="E90" s="9" t="s">
        <v>142</v>
      </c>
      <c r="F90" s="428">
        <f t="shared" si="234"/>
        <v>1</v>
      </c>
      <c r="G90" s="456">
        <f t="shared" si="235"/>
        <v>1</v>
      </c>
      <c r="H90" s="927">
        <f t="shared" si="263"/>
        <v>52</v>
      </c>
      <c r="I90" s="928"/>
      <c r="J90" s="457">
        <v>310</v>
      </c>
      <c r="K90" s="430" t="str">
        <f>IF(J90&lt;&gt;"",VLOOKUP(J90,'Eingabe 2 - Los 3'!P$4:R$21,2),"keine Zuweisung")</f>
        <v>GM - Ausstellungsräume - OG</v>
      </c>
      <c r="L90" s="428"/>
      <c r="M90" s="431"/>
      <c r="N90" s="432">
        <v>20.25</v>
      </c>
      <c r="O90" s="429">
        <v>44</v>
      </c>
      <c r="P90" s="429" t="s">
        <v>250</v>
      </c>
      <c r="Q90" s="433">
        <v>0</v>
      </c>
      <c r="R90" s="434">
        <v>0</v>
      </c>
      <c r="S90" s="435">
        <v>0</v>
      </c>
      <c r="U90" s="279"/>
      <c r="V90" s="60">
        <f t="shared" si="236"/>
        <v>0</v>
      </c>
      <c r="W90" s="61">
        <f t="shared" si="237"/>
        <v>0</v>
      </c>
      <c r="X90" s="61">
        <f t="shared" si="238"/>
        <v>0</v>
      </c>
      <c r="Y90" s="62">
        <f>IF($V$6=J90,N90,0)</f>
        <v>0</v>
      </c>
      <c r="Z90" s="60">
        <f t="shared" si="239"/>
        <v>0</v>
      </c>
      <c r="AA90" s="61">
        <f t="shared" si="240"/>
        <v>0</v>
      </c>
      <c r="AB90" s="61">
        <f t="shared" si="241"/>
        <v>0</v>
      </c>
      <c r="AC90" s="62">
        <f>IF($Z$6=J90,N90,0)</f>
        <v>0</v>
      </c>
      <c r="AD90" s="60">
        <f t="shared" si="242"/>
        <v>0</v>
      </c>
      <c r="AE90" s="61">
        <f t="shared" si="243"/>
        <v>0</v>
      </c>
      <c r="AF90" s="61">
        <f t="shared" si="244"/>
        <v>0</v>
      </c>
      <c r="AG90" s="62">
        <f>IF($AD$6=J90,N90,0)</f>
        <v>0</v>
      </c>
      <c r="AH90" s="60">
        <f t="shared" si="245"/>
        <v>0</v>
      </c>
      <c r="AI90" s="61">
        <f t="shared" si="246"/>
        <v>0</v>
      </c>
      <c r="AJ90" s="61">
        <f t="shared" si="247"/>
        <v>0</v>
      </c>
      <c r="AK90" s="62">
        <f>IF($AH$6=J90,N90,0)</f>
        <v>0</v>
      </c>
      <c r="AL90" s="60">
        <f t="shared" si="248"/>
        <v>0</v>
      </c>
      <c r="AM90" s="61">
        <f t="shared" si="249"/>
        <v>0</v>
      </c>
      <c r="AN90" s="61">
        <f t="shared" si="250"/>
        <v>0</v>
      </c>
      <c r="AO90" s="62">
        <f>IF($AL$6=J90,N90,0)</f>
        <v>0</v>
      </c>
      <c r="AP90" s="60">
        <f t="shared" si="251"/>
        <v>0</v>
      </c>
      <c r="AQ90" s="61">
        <f t="shared" si="252"/>
        <v>0</v>
      </c>
      <c r="AR90" s="61">
        <f t="shared" si="253"/>
        <v>0</v>
      </c>
      <c r="AS90" s="62">
        <f>IF($AP$6=J90,N90,0)</f>
        <v>0</v>
      </c>
      <c r="AT90" s="60">
        <f t="shared" si="254"/>
        <v>0</v>
      </c>
      <c r="AU90" s="61">
        <f t="shared" si="255"/>
        <v>0</v>
      </c>
      <c r="AV90" s="61">
        <f t="shared" si="256"/>
        <v>0</v>
      </c>
      <c r="AW90" s="62">
        <f>IF($AT$6=J90,N90,0)</f>
        <v>0</v>
      </c>
      <c r="AX90" s="60">
        <f t="shared" si="257"/>
        <v>0</v>
      </c>
      <c r="AY90" s="61">
        <f t="shared" si="258"/>
        <v>0</v>
      </c>
      <c r="AZ90" s="61">
        <f t="shared" si="259"/>
        <v>0</v>
      </c>
      <c r="BA90" s="62">
        <f>IF($AX$6=J90,N90,0)</f>
        <v>0</v>
      </c>
      <c r="BB90" s="256">
        <f t="shared" si="260"/>
        <v>0</v>
      </c>
      <c r="BC90" s="257">
        <f t="shared" si="261"/>
        <v>0</v>
      </c>
      <c r="BD90" s="257">
        <f t="shared" si="262"/>
        <v>0</v>
      </c>
      <c r="BE90" s="258">
        <f t="shared" si="264"/>
        <v>0</v>
      </c>
      <c r="BF90" s="441">
        <f t="shared" si="265"/>
        <v>20.25</v>
      </c>
      <c r="BG90" s="442">
        <f t="shared" si="266"/>
        <v>0</v>
      </c>
      <c r="BH90" s="442">
        <f t="shared" si="267"/>
        <v>0</v>
      </c>
      <c r="BI90" s="443">
        <f t="shared" si="268"/>
        <v>20.25</v>
      </c>
      <c r="BJ90" s="441">
        <f t="shared" si="269"/>
        <v>0</v>
      </c>
      <c r="BK90" s="442">
        <f t="shared" si="270"/>
        <v>0</v>
      </c>
      <c r="BL90" s="442">
        <f t="shared" si="271"/>
        <v>0</v>
      </c>
      <c r="BM90" s="443">
        <f t="shared" si="272"/>
        <v>0</v>
      </c>
      <c r="BN90" s="441">
        <f t="shared" si="273"/>
        <v>0</v>
      </c>
      <c r="BO90" s="442">
        <f t="shared" si="274"/>
        <v>0</v>
      </c>
      <c r="BP90" s="442">
        <f t="shared" si="275"/>
        <v>0</v>
      </c>
      <c r="BQ90" s="443">
        <f t="shared" si="276"/>
        <v>0</v>
      </c>
      <c r="BR90" s="441">
        <f t="shared" si="277"/>
        <v>0</v>
      </c>
      <c r="BS90" s="442">
        <f t="shared" si="278"/>
        <v>0</v>
      </c>
      <c r="BT90" s="442">
        <f t="shared" si="279"/>
        <v>0</v>
      </c>
      <c r="BU90" s="443">
        <f t="shared" si="280"/>
        <v>0</v>
      </c>
    </row>
    <row r="91" spans="1:73" ht="15">
      <c r="A91" s="424">
        <f>A90+1</f>
        <v>4</v>
      </c>
      <c r="B91" s="498" t="s">
        <v>27</v>
      </c>
      <c r="C91" s="496" t="s">
        <v>264</v>
      </c>
      <c r="D91" s="496" t="s">
        <v>264</v>
      </c>
      <c r="E91" s="9" t="s">
        <v>142</v>
      </c>
      <c r="F91" s="428">
        <f t="shared" si="234"/>
        <v>1</v>
      </c>
      <c r="G91" s="456">
        <f t="shared" si="235"/>
        <v>1</v>
      </c>
      <c r="H91" s="927">
        <f t="shared" si="263"/>
        <v>52</v>
      </c>
      <c r="I91" s="928"/>
      <c r="J91" s="457">
        <v>310</v>
      </c>
      <c r="K91" s="430" t="str">
        <f>IF(J91&lt;&gt;"",VLOOKUP(J91,'Eingabe 2 - Los 3'!P$4:R$21,2),"keine Zuweisung")</f>
        <v>GM - Ausstellungsräume - OG</v>
      </c>
      <c r="L91" s="428"/>
      <c r="M91" s="431"/>
      <c r="N91" s="432">
        <v>42</v>
      </c>
      <c r="O91" s="429">
        <v>45</v>
      </c>
      <c r="P91" s="429" t="s">
        <v>250</v>
      </c>
      <c r="Q91" s="433">
        <v>0</v>
      </c>
      <c r="R91" s="434">
        <v>0</v>
      </c>
      <c r="S91" s="435">
        <v>0</v>
      </c>
      <c r="U91" s="279"/>
      <c r="V91" s="60">
        <f t="shared" si="236"/>
        <v>0</v>
      </c>
      <c r="W91" s="61">
        <f t="shared" si="237"/>
        <v>0</v>
      </c>
      <c r="X91" s="61">
        <f t="shared" si="238"/>
        <v>0</v>
      </c>
      <c r="Y91" s="62">
        <f>IF($V$6=J91,N91,0)</f>
        <v>0</v>
      </c>
      <c r="Z91" s="60">
        <f t="shared" si="239"/>
        <v>0</v>
      </c>
      <c r="AA91" s="61">
        <f t="shared" si="240"/>
        <v>0</v>
      </c>
      <c r="AB91" s="61">
        <f t="shared" si="241"/>
        <v>0</v>
      </c>
      <c r="AC91" s="62">
        <f>IF($Z$6=J91,N91,0)</f>
        <v>0</v>
      </c>
      <c r="AD91" s="60">
        <f t="shared" si="242"/>
        <v>0</v>
      </c>
      <c r="AE91" s="61">
        <f t="shared" si="243"/>
        <v>0</v>
      </c>
      <c r="AF91" s="61">
        <f t="shared" si="244"/>
        <v>0</v>
      </c>
      <c r="AG91" s="62">
        <f>IF($AD$6=J91,N91,0)</f>
        <v>0</v>
      </c>
      <c r="AH91" s="60">
        <f t="shared" si="245"/>
        <v>0</v>
      </c>
      <c r="AI91" s="61">
        <f t="shared" si="246"/>
        <v>0</v>
      </c>
      <c r="AJ91" s="61">
        <f t="shared" si="247"/>
        <v>0</v>
      </c>
      <c r="AK91" s="62">
        <f>IF($AH$6=J91,N91,0)</f>
        <v>0</v>
      </c>
      <c r="AL91" s="60">
        <f t="shared" si="248"/>
        <v>0</v>
      </c>
      <c r="AM91" s="61">
        <f t="shared" si="249"/>
        <v>0</v>
      </c>
      <c r="AN91" s="61">
        <f t="shared" si="250"/>
        <v>0</v>
      </c>
      <c r="AO91" s="62">
        <f>IF($AL$6=J91,N91,0)</f>
        <v>0</v>
      </c>
      <c r="AP91" s="60">
        <f t="shared" si="251"/>
        <v>0</v>
      </c>
      <c r="AQ91" s="61">
        <f t="shared" si="252"/>
        <v>0</v>
      </c>
      <c r="AR91" s="61">
        <f t="shared" si="253"/>
        <v>0</v>
      </c>
      <c r="AS91" s="62">
        <f>IF($AP$6=J91,N91,0)</f>
        <v>0</v>
      </c>
      <c r="AT91" s="60">
        <f t="shared" si="254"/>
        <v>0</v>
      </c>
      <c r="AU91" s="61">
        <f t="shared" si="255"/>
        <v>0</v>
      </c>
      <c r="AV91" s="61">
        <f t="shared" si="256"/>
        <v>0</v>
      </c>
      <c r="AW91" s="62">
        <f>IF($AT$6=J91,N91,0)</f>
        <v>0</v>
      </c>
      <c r="AX91" s="60">
        <f t="shared" si="257"/>
        <v>0</v>
      </c>
      <c r="AY91" s="61">
        <f t="shared" si="258"/>
        <v>0</v>
      </c>
      <c r="AZ91" s="61">
        <f t="shared" si="259"/>
        <v>0</v>
      </c>
      <c r="BA91" s="62">
        <f>IF($AX$6=J91,N91,0)</f>
        <v>0</v>
      </c>
      <c r="BB91" s="256">
        <f t="shared" si="260"/>
        <v>0</v>
      </c>
      <c r="BC91" s="257">
        <f t="shared" si="261"/>
        <v>0</v>
      </c>
      <c r="BD91" s="257">
        <f t="shared" si="262"/>
        <v>0</v>
      </c>
      <c r="BE91" s="258">
        <f t="shared" si="264"/>
        <v>0</v>
      </c>
      <c r="BF91" s="441">
        <f t="shared" si="265"/>
        <v>42</v>
      </c>
      <c r="BG91" s="442">
        <f t="shared" si="266"/>
        <v>0</v>
      </c>
      <c r="BH91" s="442">
        <f t="shared" si="267"/>
        <v>0</v>
      </c>
      <c r="BI91" s="443">
        <f t="shared" si="268"/>
        <v>42</v>
      </c>
      <c r="BJ91" s="441">
        <f t="shared" si="269"/>
        <v>0</v>
      </c>
      <c r="BK91" s="442">
        <f t="shared" si="270"/>
        <v>0</v>
      </c>
      <c r="BL91" s="442">
        <f t="shared" si="271"/>
        <v>0</v>
      </c>
      <c r="BM91" s="443">
        <f t="shared" si="272"/>
        <v>0</v>
      </c>
      <c r="BN91" s="441">
        <f t="shared" si="273"/>
        <v>0</v>
      </c>
      <c r="BO91" s="442">
        <f t="shared" si="274"/>
        <v>0</v>
      </c>
      <c r="BP91" s="442">
        <f t="shared" si="275"/>
        <v>0</v>
      </c>
      <c r="BQ91" s="443">
        <f t="shared" si="276"/>
        <v>0</v>
      </c>
      <c r="BR91" s="441">
        <f t="shared" si="277"/>
        <v>0</v>
      </c>
      <c r="BS91" s="442">
        <f t="shared" si="278"/>
        <v>0</v>
      </c>
      <c r="BT91" s="442">
        <f t="shared" si="279"/>
        <v>0</v>
      </c>
      <c r="BU91" s="443">
        <f t="shared" si="280"/>
        <v>0</v>
      </c>
    </row>
    <row r="92" spans="1:73" ht="15">
      <c r="A92" s="424">
        <f>A91+1</f>
        <v>5</v>
      </c>
      <c r="B92" s="497" t="s">
        <v>28</v>
      </c>
      <c r="C92" s="496" t="s">
        <v>265</v>
      </c>
      <c r="D92" s="496" t="s">
        <v>265</v>
      </c>
      <c r="E92" s="9" t="s">
        <v>142</v>
      </c>
      <c r="F92" s="428">
        <f t="shared" si="234"/>
        <v>1</v>
      </c>
      <c r="G92" s="456">
        <f t="shared" si="235"/>
        <v>1</v>
      </c>
      <c r="H92" s="927">
        <f t="shared" si="263"/>
        <v>52</v>
      </c>
      <c r="I92" s="928"/>
      <c r="J92" s="457">
        <v>310</v>
      </c>
      <c r="K92" s="430" t="str">
        <f>IF(J92&lt;&gt;"",VLOOKUP(J92,'Eingabe 2 - Los 3'!P$4:R$21,2),"keine Zuweisung")</f>
        <v>GM - Ausstellungsräume - OG</v>
      </c>
      <c r="L92" s="428"/>
      <c r="M92" s="431"/>
      <c r="N92" s="432">
        <v>20.25</v>
      </c>
      <c r="O92" s="429">
        <v>46</v>
      </c>
      <c r="P92" s="429" t="s">
        <v>250</v>
      </c>
      <c r="Q92" s="433">
        <v>0</v>
      </c>
      <c r="R92" s="434">
        <v>0</v>
      </c>
      <c r="S92" s="435">
        <v>0</v>
      </c>
      <c r="U92" s="279"/>
      <c r="V92" s="60">
        <f t="shared" si="236"/>
        <v>0</v>
      </c>
      <c r="W92" s="61">
        <f t="shared" si="237"/>
        <v>0</v>
      </c>
      <c r="X92" s="61">
        <f t="shared" si="238"/>
        <v>0</v>
      </c>
      <c r="Y92" s="62">
        <f>IF($V$6=J92,N92,0)</f>
        <v>0</v>
      </c>
      <c r="Z92" s="60">
        <f t="shared" si="239"/>
        <v>0</v>
      </c>
      <c r="AA92" s="61">
        <f t="shared" si="240"/>
        <v>0</v>
      </c>
      <c r="AB92" s="61">
        <f t="shared" si="241"/>
        <v>0</v>
      </c>
      <c r="AC92" s="62">
        <f>IF($Z$6=J92,N92,0)</f>
        <v>0</v>
      </c>
      <c r="AD92" s="60">
        <f t="shared" si="242"/>
        <v>0</v>
      </c>
      <c r="AE92" s="61">
        <f t="shared" si="243"/>
        <v>0</v>
      </c>
      <c r="AF92" s="61">
        <f t="shared" si="244"/>
        <v>0</v>
      </c>
      <c r="AG92" s="62">
        <f>IF($AD$6=J92,N92,0)</f>
        <v>0</v>
      </c>
      <c r="AH92" s="60">
        <f t="shared" si="245"/>
        <v>0</v>
      </c>
      <c r="AI92" s="61">
        <f t="shared" si="246"/>
        <v>0</v>
      </c>
      <c r="AJ92" s="61">
        <f t="shared" si="247"/>
        <v>0</v>
      </c>
      <c r="AK92" s="62">
        <f>IF($AH$6=J92,N92,0)</f>
        <v>0</v>
      </c>
      <c r="AL92" s="60">
        <f t="shared" si="248"/>
        <v>0</v>
      </c>
      <c r="AM92" s="61">
        <f t="shared" si="249"/>
        <v>0</v>
      </c>
      <c r="AN92" s="61">
        <f t="shared" si="250"/>
        <v>0</v>
      </c>
      <c r="AO92" s="62">
        <f>IF($AL$6=J92,N92,0)</f>
        <v>0</v>
      </c>
      <c r="AP92" s="60">
        <f t="shared" si="251"/>
        <v>0</v>
      </c>
      <c r="AQ92" s="61">
        <f t="shared" si="252"/>
        <v>0</v>
      </c>
      <c r="AR92" s="61">
        <f t="shared" si="253"/>
        <v>0</v>
      </c>
      <c r="AS92" s="62">
        <f>IF($AP$6=J92,N92,0)</f>
        <v>0</v>
      </c>
      <c r="AT92" s="60">
        <f t="shared" si="254"/>
        <v>0</v>
      </c>
      <c r="AU92" s="61">
        <f t="shared" si="255"/>
        <v>0</v>
      </c>
      <c r="AV92" s="61">
        <f t="shared" si="256"/>
        <v>0</v>
      </c>
      <c r="AW92" s="62">
        <f>IF($AT$6=J92,N92,0)</f>
        <v>0</v>
      </c>
      <c r="AX92" s="60">
        <f t="shared" si="257"/>
        <v>0</v>
      </c>
      <c r="AY92" s="61">
        <f t="shared" si="258"/>
        <v>0</v>
      </c>
      <c r="AZ92" s="61">
        <f t="shared" si="259"/>
        <v>0</v>
      </c>
      <c r="BA92" s="62">
        <f>IF($AX$6=J92,N92,0)</f>
        <v>0</v>
      </c>
      <c r="BB92" s="256">
        <f t="shared" si="260"/>
        <v>0</v>
      </c>
      <c r="BC92" s="257">
        <f t="shared" si="261"/>
        <v>0</v>
      </c>
      <c r="BD92" s="257">
        <f t="shared" si="262"/>
        <v>0</v>
      </c>
      <c r="BE92" s="258">
        <f t="shared" si="264"/>
        <v>0</v>
      </c>
      <c r="BF92" s="441">
        <f t="shared" si="265"/>
        <v>20.25</v>
      </c>
      <c r="BG92" s="442">
        <f t="shared" si="266"/>
        <v>0</v>
      </c>
      <c r="BH92" s="442">
        <f t="shared" si="267"/>
        <v>0</v>
      </c>
      <c r="BI92" s="443">
        <f t="shared" si="268"/>
        <v>20.25</v>
      </c>
      <c r="BJ92" s="441">
        <f t="shared" si="269"/>
        <v>0</v>
      </c>
      <c r="BK92" s="442">
        <f t="shared" si="270"/>
        <v>0</v>
      </c>
      <c r="BL92" s="442">
        <f t="shared" si="271"/>
        <v>0</v>
      </c>
      <c r="BM92" s="443">
        <f t="shared" si="272"/>
        <v>0</v>
      </c>
      <c r="BN92" s="441">
        <f t="shared" si="273"/>
        <v>0</v>
      </c>
      <c r="BO92" s="442">
        <f t="shared" si="274"/>
        <v>0</v>
      </c>
      <c r="BP92" s="442">
        <f t="shared" si="275"/>
        <v>0</v>
      </c>
      <c r="BQ92" s="443">
        <f t="shared" si="276"/>
        <v>0</v>
      </c>
      <c r="BR92" s="441">
        <f t="shared" si="277"/>
        <v>0</v>
      </c>
      <c r="BS92" s="442">
        <f t="shared" si="278"/>
        <v>0</v>
      </c>
      <c r="BT92" s="442">
        <f t="shared" si="279"/>
        <v>0</v>
      </c>
      <c r="BU92" s="443">
        <f t="shared" si="280"/>
        <v>0</v>
      </c>
    </row>
    <row r="93" spans="1:73" ht="15">
      <c r="A93" s="424">
        <f>A92+1</f>
        <v>6</v>
      </c>
      <c r="B93" s="497" t="s">
        <v>29</v>
      </c>
      <c r="C93" s="499" t="s">
        <v>266</v>
      </c>
      <c r="D93" s="499" t="s">
        <v>266</v>
      </c>
      <c r="E93" s="9" t="s">
        <v>142</v>
      </c>
      <c r="F93" s="428">
        <f t="shared" si="234"/>
        <v>1</v>
      </c>
      <c r="G93" s="456">
        <f t="shared" si="235"/>
        <v>1</v>
      </c>
      <c r="H93" s="927">
        <f t="shared" si="263"/>
        <v>52</v>
      </c>
      <c r="I93" s="928"/>
      <c r="J93" s="457">
        <v>310</v>
      </c>
      <c r="K93" s="430" t="str">
        <f>IF(J93&lt;&gt;"",VLOOKUP(J93,'Eingabe 2 - Los 3'!P$4:R$21,2),"keine Zuweisung")</f>
        <v>GM - Ausstellungsräume - OG</v>
      </c>
      <c r="L93" s="428"/>
      <c r="M93" s="431"/>
      <c r="N93" s="432">
        <v>7.1</v>
      </c>
      <c r="O93" s="429">
        <v>47</v>
      </c>
      <c r="P93" s="429" t="s">
        <v>250</v>
      </c>
      <c r="Q93" s="433">
        <v>0</v>
      </c>
      <c r="R93" s="434">
        <v>0</v>
      </c>
      <c r="S93" s="435">
        <v>0</v>
      </c>
      <c r="U93" s="279"/>
      <c r="V93" s="60">
        <f t="shared" si="236"/>
        <v>0</v>
      </c>
      <c r="W93" s="61">
        <f t="shared" si="237"/>
        <v>0</v>
      </c>
      <c r="X93" s="61">
        <f t="shared" si="238"/>
        <v>0</v>
      </c>
      <c r="Y93" s="62">
        <f>IF($V$6=J93,N93,0)</f>
        <v>0</v>
      </c>
      <c r="Z93" s="60">
        <f t="shared" si="239"/>
        <v>0</v>
      </c>
      <c r="AA93" s="61">
        <f t="shared" si="240"/>
        <v>0</v>
      </c>
      <c r="AB93" s="61">
        <f t="shared" si="241"/>
        <v>0</v>
      </c>
      <c r="AC93" s="62">
        <f>IF($Z$6=J93,N93,0)</f>
        <v>0</v>
      </c>
      <c r="AD93" s="60">
        <f t="shared" si="242"/>
        <v>0</v>
      </c>
      <c r="AE93" s="61">
        <f t="shared" si="243"/>
        <v>0</v>
      </c>
      <c r="AF93" s="61">
        <f t="shared" si="244"/>
        <v>0</v>
      </c>
      <c r="AG93" s="62">
        <f>IF($AD$6=J93,N93,0)</f>
        <v>0</v>
      </c>
      <c r="AH93" s="60">
        <f t="shared" si="245"/>
        <v>0</v>
      </c>
      <c r="AI93" s="61">
        <f t="shared" si="246"/>
        <v>0</v>
      </c>
      <c r="AJ93" s="61">
        <f t="shared" si="247"/>
        <v>0</v>
      </c>
      <c r="AK93" s="62">
        <f>IF($AH$6=J93,N93,0)</f>
        <v>0</v>
      </c>
      <c r="AL93" s="60">
        <f t="shared" si="248"/>
        <v>0</v>
      </c>
      <c r="AM93" s="61">
        <f t="shared" si="249"/>
        <v>0</v>
      </c>
      <c r="AN93" s="61">
        <f t="shared" si="250"/>
        <v>0</v>
      </c>
      <c r="AO93" s="62">
        <f>IF($AL$6=J93,N93,0)</f>
        <v>0</v>
      </c>
      <c r="AP93" s="60">
        <f t="shared" si="251"/>
        <v>0</v>
      </c>
      <c r="AQ93" s="61">
        <f t="shared" si="252"/>
        <v>0</v>
      </c>
      <c r="AR93" s="61">
        <f t="shared" si="253"/>
        <v>0</v>
      </c>
      <c r="AS93" s="62">
        <f>IF($AP$6=J93,N93,0)</f>
        <v>0</v>
      </c>
      <c r="AT93" s="60">
        <f t="shared" si="254"/>
        <v>0</v>
      </c>
      <c r="AU93" s="61">
        <f t="shared" si="255"/>
        <v>0</v>
      </c>
      <c r="AV93" s="61">
        <f t="shared" si="256"/>
        <v>0</v>
      </c>
      <c r="AW93" s="62">
        <f>IF($AT$6=J93,N93,0)</f>
        <v>0</v>
      </c>
      <c r="AX93" s="60">
        <f t="shared" si="257"/>
        <v>0</v>
      </c>
      <c r="AY93" s="61">
        <f t="shared" si="258"/>
        <v>0</v>
      </c>
      <c r="AZ93" s="61">
        <f t="shared" si="259"/>
        <v>0</v>
      </c>
      <c r="BA93" s="62">
        <f>IF($AX$6=J93,N93,0)</f>
        <v>0</v>
      </c>
      <c r="BB93" s="256">
        <f t="shared" si="260"/>
        <v>0</v>
      </c>
      <c r="BC93" s="257">
        <f t="shared" si="261"/>
        <v>0</v>
      </c>
      <c r="BD93" s="257">
        <f t="shared" si="262"/>
        <v>0</v>
      </c>
      <c r="BE93" s="258">
        <f t="shared" si="264"/>
        <v>0</v>
      </c>
      <c r="BF93" s="441">
        <f t="shared" si="265"/>
        <v>7.1</v>
      </c>
      <c r="BG93" s="442">
        <f t="shared" si="266"/>
        <v>0</v>
      </c>
      <c r="BH93" s="442">
        <f t="shared" si="267"/>
        <v>0</v>
      </c>
      <c r="BI93" s="443">
        <f t="shared" si="268"/>
        <v>7.1</v>
      </c>
      <c r="BJ93" s="441">
        <f t="shared" si="269"/>
        <v>0</v>
      </c>
      <c r="BK93" s="442">
        <f t="shared" si="270"/>
        <v>0</v>
      </c>
      <c r="BL93" s="442">
        <f t="shared" si="271"/>
        <v>0</v>
      </c>
      <c r="BM93" s="443">
        <f t="shared" si="272"/>
        <v>0</v>
      </c>
      <c r="BN93" s="441">
        <f t="shared" si="273"/>
        <v>0</v>
      </c>
      <c r="BO93" s="442">
        <f t="shared" si="274"/>
        <v>0</v>
      </c>
      <c r="BP93" s="442">
        <f t="shared" si="275"/>
        <v>0</v>
      </c>
      <c r="BQ93" s="443">
        <f t="shared" si="276"/>
        <v>0</v>
      </c>
      <c r="BR93" s="441">
        <f t="shared" si="277"/>
        <v>0</v>
      </c>
      <c r="BS93" s="442">
        <f t="shared" si="278"/>
        <v>0</v>
      </c>
      <c r="BT93" s="442">
        <f t="shared" si="279"/>
        <v>0</v>
      </c>
      <c r="BU93" s="443">
        <f t="shared" si="280"/>
        <v>0</v>
      </c>
    </row>
    <row r="94" spans="1:73" ht="15">
      <c r="A94" s="424">
        <f>A93+1</f>
        <v>7</v>
      </c>
      <c r="B94" s="497" t="s">
        <v>30</v>
      </c>
      <c r="C94" s="496" t="s">
        <v>267</v>
      </c>
      <c r="D94" s="496" t="s">
        <v>267</v>
      </c>
      <c r="E94" s="9" t="s">
        <v>142</v>
      </c>
      <c r="F94" s="428">
        <f t="shared" si="234"/>
        <v>1</v>
      </c>
      <c r="G94" s="456">
        <f t="shared" si="235"/>
        <v>1</v>
      </c>
      <c r="H94" s="927">
        <f t="shared" si="263"/>
        <v>52</v>
      </c>
      <c r="I94" s="928"/>
      <c r="J94" s="457">
        <v>310</v>
      </c>
      <c r="K94" s="430" t="str">
        <f>IF(J94&lt;&gt;"",VLOOKUP(J94,'Eingabe 2 - Los 3'!P$4:R$21,2),"keine Zuweisung")</f>
        <v>GM - Ausstellungsräume - OG</v>
      </c>
      <c r="L94" s="428"/>
      <c r="M94" s="431"/>
      <c r="N94" s="432">
        <v>21.5</v>
      </c>
      <c r="O94" s="429">
        <v>48</v>
      </c>
      <c r="P94" s="429" t="s">
        <v>250</v>
      </c>
      <c r="Q94" s="433">
        <v>0</v>
      </c>
      <c r="R94" s="434">
        <v>0</v>
      </c>
      <c r="S94" s="435">
        <v>0</v>
      </c>
      <c r="U94" s="279"/>
      <c r="V94" s="60">
        <f t="shared" si="236"/>
        <v>0</v>
      </c>
      <c r="W94" s="61">
        <f t="shared" si="237"/>
        <v>0</v>
      </c>
      <c r="X94" s="61">
        <f t="shared" si="238"/>
        <v>0</v>
      </c>
      <c r="Y94" s="62">
        <f>IF($V$6=J94,N94,0)</f>
        <v>0</v>
      </c>
      <c r="Z94" s="60">
        <f t="shared" si="239"/>
        <v>0</v>
      </c>
      <c r="AA94" s="61">
        <f t="shared" si="240"/>
        <v>0</v>
      </c>
      <c r="AB94" s="61">
        <f t="shared" si="241"/>
        <v>0</v>
      </c>
      <c r="AC94" s="62">
        <f>IF($Z$6=J94,N94,0)</f>
        <v>0</v>
      </c>
      <c r="AD94" s="60">
        <f t="shared" si="242"/>
        <v>0</v>
      </c>
      <c r="AE94" s="61">
        <f t="shared" si="243"/>
        <v>0</v>
      </c>
      <c r="AF94" s="61">
        <f t="shared" si="244"/>
        <v>0</v>
      </c>
      <c r="AG94" s="62">
        <f>IF($AD$6=J94,N94,0)</f>
        <v>0</v>
      </c>
      <c r="AH94" s="60">
        <f t="shared" si="245"/>
        <v>0</v>
      </c>
      <c r="AI94" s="61">
        <f t="shared" si="246"/>
        <v>0</v>
      </c>
      <c r="AJ94" s="61">
        <f t="shared" si="247"/>
        <v>0</v>
      </c>
      <c r="AK94" s="62">
        <f>IF($AH$6=J94,N94,0)</f>
        <v>0</v>
      </c>
      <c r="AL94" s="60">
        <f t="shared" si="248"/>
        <v>0</v>
      </c>
      <c r="AM94" s="61">
        <f t="shared" si="249"/>
        <v>0</v>
      </c>
      <c r="AN94" s="61">
        <f t="shared" si="250"/>
        <v>0</v>
      </c>
      <c r="AO94" s="62">
        <f>IF($AL$6=J94,N94,0)</f>
        <v>0</v>
      </c>
      <c r="AP94" s="60">
        <f t="shared" si="251"/>
        <v>0</v>
      </c>
      <c r="AQ94" s="61">
        <f t="shared" si="252"/>
        <v>0</v>
      </c>
      <c r="AR94" s="61">
        <f t="shared" si="253"/>
        <v>0</v>
      </c>
      <c r="AS94" s="62">
        <f>IF($AP$6=J94,N94,0)</f>
        <v>0</v>
      </c>
      <c r="AT94" s="60">
        <f t="shared" si="254"/>
        <v>0</v>
      </c>
      <c r="AU94" s="61">
        <f t="shared" si="255"/>
        <v>0</v>
      </c>
      <c r="AV94" s="61">
        <f t="shared" si="256"/>
        <v>0</v>
      </c>
      <c r="AW94" s="62">
        <f>IF($AT$6=J94,N94,0)</f>
        <v>0</v>
      </c>
      <c r="AX94" s="60">
        <f t="shared" si="257"/>
        <v>0</v>
      </c>
      <c r="AY94" s="61">
        <f t="shared" si="258"/>
        <v>0</v>
      </c>
      <c r="AZ94" s="61">
        <f t="shared" si="259"/>
        <v>0</v>
      </c>
      <c r="BA94" s="62">
        <f>IF($AX$6=J94,N94,0)</f>
        <v>0</v>
      </c>
      <c r="BB94" s="256">
        <f t="shared" si="260"/>
        <v>0</v>
      </c>
      <c r="BC94" s="257">
        <f t="shared" si="261"/>
        <v>0</v>
      </c>
      <c r="BD94" s="257">
        <f t="shared" si="262"/>
        <v>0</v>
      </c>
      <c r="BE94" s="258">
        <f t="shared" si="264"/>
        <v>0</v>
      </c>
      <c r="BF94" s="441">
        <f t="shared" si="265"/>
        <v>21.5</v>
      </c>
      <c r="BG94" s="442">
        <f t="shared" si="266"/>
        <v>0</v>
      </c>
      <c r="BH94" s="442">
        <f t="shared" si="267"/>
        <v>0</v>
      </c>
      <c r="BI94" s="443">
        <f t="shared" si="268"/>
        <v>21.5</v>
      </c>
      <c r="BJ94" s="441">
        <f t="shared" si="269"/>
        <v>0</v>
      </c>
      <c r="BK94" s="442">
        <f t="shared" si="270"/>
        <v>0</v>
      </c>
      <c r="BL94" s="442">
        <f t="shared" si="271"/>
        <v>0</v>
      </c>
      <c r="BM94" s="443">
        <f t="shared" si="272"/>
        <v>0</v>
      </c>
      <c r="BN94" s="441">
        <f t="shared" si="273"/>
        <v>0</v>
      </c>
      <c r="BO94" s="442">
        <f t="shared" si="274"/>
        <v>0</v>
      </c>
      <c r="BP94" s="442">
        <f t="shared" si="275"/>
        <v>0</v>
      </c>
      <c r="BQ94" s="443">
        <f t="shared" si="276"/>
        <v>0</v>
      </c>
      <c r="BR94" s="441">
        <f t="shared" si="277"/>
        <v>0</v>
      </c>
      <c r="BS94" s="442">
        <f t="shared" si="278"/>
        <v>0</v>
      </c>
      <c r="BT94" s="442">
        <f t="shared" si="279"/>
        <v>0</v>
      </c>
      <c r="BU94" s="443">
        <f t="shared" si="280"/>
        <v>0</v>
      </c>
    </row>
    <row r="95" spans="1:73" ht="15">
      <c r="A95" s="424">
        <f>A94+1</f>
        <v>8</v>
      </c>
      <c r="B95" s="497" t="s">
        <v>31</v>
      </c>
      <c r="C95" s="496" t="s">
        <v>268</v>
      </c>
      <c r="D95" s="496" t="s">
        <v>268</v>
      </c>
      <c r="E95" s="9" t="s">
        <v>142</v>
      </c>
      <c r="F95" s="428">
        <f t="shared" si="234"/>
        <v>1</v>
      </c>
      <c r="G95" s="456">
        <f t="shared" si="235"/>
        <v>1</v>
      </c>
      <c r="H95" s="927">
        <f t="shared" si="263"/>
        <v>52</v>
      </c>
      <c r="I95" s="928"/>
      <c r="J95" s="457">
        <v>310</v>
      </c>
      <c r="K95" s="430" t="str">
        <f>IF(J95&lt;&gt;"",VLOOKUP(J95,'Eingabe 2 - Los 3'!P$4:R$21,2),"keine Zuweisung")</f>
        <v>GM - Ausstellungsräume - OG</v>
      </c>
      <c r="L95" s="428"/>
      <c r="M95" s="431"/>
      <c r="N95" s="432">
        <v>20.25</v>
      </c>
      <c r="O95" s="429">
        <v>49</v>
      </c>
      <c r="P95" s="429" t="s">
        <v>250</v>
      </c>
      <c r="Q95" s="433">
        <v>0</v>
      </c>
      <c r="R95" s="434">
        <v>0</v>
      </c>
      <c r="S95" s="435">
        <v>0</v>
      </c>
      <c r="U95" s="279"/>
      <c r="V95" s="60">
        <f>IF($V$6=J95,N95,0)*IF($V$10=H95,1,0)</f>
        <v>0</v>
      </c>
      <c r="W95" s="61">
        <f>IF($V$6=J95,N95,0)*IF($W$10=H95,1,0)</f>
        <v>0</v>
      </c>
      <c r="X95" s="61">
        <f>IF($V$6=J95,N95,0)*IF($X$10=H95,1,0)</f>
        <v>0</v>
      </c>
      <c r="Y95" s="62">
        <f>IF($V$6=J95,N95,0)</f>
        <v>0</v>
      </c>
      <c r="Z95" s="60">
        <f>IF($Z$6=J95,N95,0)*IF($Z$10=H95,1,0)</f>
        <v>0</v>
      </c>
      <c r="AA95" s="61">
        <f>IF($Z$6=J95,N95,0)*IF($AA$10=H95,1,0)</f>
        <v>0</v>
      </c>
      <c r="AB95" s="61">
        <f>IF($Z$6=J95,N95,0)*IF($AB$10=H95,1,0)</f>
        <v>0</v>
      </c>
      <c r="AC95" s="62">
        <f>IF($Z$6=J95,N95,0)</f>
        <v>0</v>
      </c>
      <c r="AD95" s="60">
        <f>IF($AD$6=J95,N95,0)*IF($AD$10=H95,1,0)</f>
        <v>0</v>
      </c>
      <c r="AE95" s="61">
        <f>IF($AD$6=J95,N95,0)*IF($AE$10=H95,1,0)</f>
        <v>0</v>
      </c>
      <c r="AF95" s="61">
        <f>IF($AD$6=J95,N95,0)*IF($AF$10=H95,1,0)</f>
        <v>0</v>
      </c>
      <c r="AG95" s="62">
        <f>IF($AD$6=J95,N95,0)</f>
        <v>0</v>
      </c>
      <c r="AH95" s="60">
        <f>IF($AH$6=J95,N95,0)*IF($AH$10=H95,1,0)</f>
        <v>0</v>
      </c>
      <c r="AI95" s="61">
        <f>IF($AH$6=J95,N95,0)*IF($AI$10=H95,1,0)</f>
        <v>0</v>
      </c>
      <c r="AJ95" s="61">
        <f>IF($AH$6=J95,N95,0)*IF($AJ$10=H95,1,0)</f>
        <v>0</v>
      </c>
      <c r="AK95" s="62">
        <f>IF($AH$6=J95,N95,0)</f>
        <v>0</v>
      </c>
      <c r="AL95" s="60">
        <f>IF($AL$6=J95,N95,0)*IF($AL$10=H95,1,0)</f>
        <v>0</v>
      </c>
      <c r="AM95" s="61">
        <f>IF($AL$6=J95,N95,0)*IF($AM$10=H95,1,0)</f>
        <v>0</v>
      </c>
      <c r="AN95" s="61">
        <f>IF($AL$6=J95,N95,0)*IF($AN$10=H95,1,0)</f>
        <v>0</v>
      </c>
      <c r="AO95" s="62">
        <f>IF($AL$6=J95,N95,0)</f>
        <v>0</v>
      </c>
      <c r="AP95" s="60">
        <f>IF($AP$6=J95,N95,0)*IF($AP$10=H95,1,0)</f>
        <v>0</v>
      </c>
      <c r="AQ95" s="61">
        <f>IF($AP$6=J95,N95,0)*IF($AQ$10=H95,1,0)</f>
        <v>0</v>
      </c>
      <c r="AR95" s="61">
        <f>IF($AP$6=J95,N95,0)*IF($AR$10=H95,1,0)</f>
        <v>0</v>
      </c>
      <c r="AS95" s="62">
        <f>IF($AP$6=J95,N95,0)</f>
        <v>0</v>
      </c>
      <c r="AT95" s="60">
        <f>IF($AT$6=J95,N95,0)*IF($AT$10=H95,1,0)</f>
        <v>0</v>
      </c>
      <c r="AU95" s="61">
        <f>IF($AT$6=J95,N95,0)*IF($AU$10=H95,1,0)</f>
        <v>0</v>
      </c>
      <c r="AV95" s="61">
        <f>IF($AT$6=J95,N95,0)*IF($AV$10=H95,1,0)</f>
        <v>0</v>
      </c>
      <c r="AW95" s="62">
        <f>IF($AT$6=J95,N95,0)</f>
        <v>0</v>
      </c>
      <c r="AX95" s="60">
        <f>IF($AX$6=J95,N95,0)*IF($AX$10=H95,1,0)</f>
        <v>0</v>
      </c>
      <c r="AY95" s="61">
        <f>IF($AX$6=J95,N95,0)*IF($AY$10=H95,1,0)</f>
        <v>0</v>
      </c>
      <c r="AZ95" s="61">
        <f>IF($AX$6=J95,N95,0)*IF($AZ$10=H95,1,0)</f>
        <v>0</v>
      </c>
      <c r="BA95" s="62">
        <f>IF($AX$6=J95,N95,0)</f>
        <v>0</v>
      </c>
      <c r="BB95" s="256">
        <f>IF($BB$6=J95,N95,0)*IF($BB$10=H95,1,0)</f>
        <v>0</v>
      </c>
      <c r="BC95" s="257">
        <f>IF($BB$6=J95,N95,0)*IF($BC$10=H95,1,0)</f>
        <v>0</v>
      </c>
      <c r="BD95" s="257">
        <f>IF($BB$6=J95,N95,0)*IF($BD$10=H95,1,0)</f>
        <v>0</v>
      </c>
      <c r="BE95" s="258">
        <f>IF($BB$6=J95,N95,0)</f>
        <v>0</v>
      </c>
      <c r="BF95" s="441">
        <f t="shared" si="265"/>
        <v>20.25</v>
      </c>
      <c r="BG95" s="442">
        <f t="shared" si="266"/>
        <v>0</v>
      </c>
      <c r="BH95" s="442">
        <f t="shared" si="267"/>
        <v>0</v>
      </c>
      <c r="BI95" s="443">
        <f t="shared" si="268"/>
        <v>20.25</v>
      </c>
      <c r="BJ95" s="441">
        <f t="shared" si="269"/>
        <v>0</v>
      </c>
      <c r="BK95" s="442">
        <f t="shared" si="270"/>
        <v>0</v>
      </c>
      <c r="BL95" s="442">
        <f t="shared" si="271"/>
        <v>0</v>
      </c>
      <c r="BM95" s="443">
        <f t="shared" si="272"/>
        <v>0</v>
      </c>
      <c r="BN95" s="441">
        <f t="shared" si="273"/>
        <v>0</v>
      </c>
      <c r="BO95" s="442">
        <f t="shared" si="274"/>
        <v>0</v>
      </c>
      <c r="BP95" s="442">
        <f t="shared" si="275"/>
        <v>0</v>
      </c>
      <c r="BQ95" s="443">
        <f t="shared" si="276"/>
        <v>0</v>
      </c>
      <c r="BR95" s="441">
        <f t="shared" si="277"/>
        <v>0</v>
      </c>
      <c r="BS95" s="442">
        <f t="shared" si="278"/>
        <v>0</v>
      </c>
      <c r="BT95" s="442">
        <f t="shared" si="279"/>
        <v>0</v>
      </c>
      <c r="BU95" s="443">
        <f t="shared" si="280"/>
        <v>0</v>
      </c>
    </row>
    <row r="96" spans="1:73" ht="15">
      <c r="A96" s="424">
        <f>A95+1</f>
        <v>9</v>
      </c>
      <c r="B96" s="497" t="s">
        <v>32</v>
      </c>
      <c r="C96" s="496" t="s">
        <v>269</v>
      </c>
      <c r="D96" s="496" t="s">
        <v>269</v>
      </c>
      <c r="E96" s="9" t="s">
        <v>142</v>
      </c>
      <c r="F96" s="428">
        <f t="shared" si="234"/>
        <v>1</v>
      </c>
      <c r="G96" s="456">
        <f t="shared" si="235"/>
        <v>1</v>
      </c>
      <c r="H96" s="927">
        <f t="shared" si="263"/>
        <v>52</v>
      </c>
      <c r="I96" s="928"/>
      <c r="J96" s="457">
        <v>311</v>
      </c>
      <c r="K96" s="430" t="str">
        <f>IF(J96&lt;&gt;"",VLOOKUP(J96,'Eingabe 2 - Los 3'!P$4:R$21,2),"keine Zuweisung")</f>
        <v>GM - Treppen - EG/OG</v>
      </c>
      <c r="L96" s="428"/>
      <c r="M96" s="431"/>
      <c r="N96" s="432">
        <v>51</v>
      </c>
      <c r="O96" s="429">
        <v>50</v>
      </c>
      <c r="P96" s="429" t="s">
        <v>250</v>
      </c>
      <c r="Q96" s="433">
        <v>0</v>
      </c>
      <c r="R96" s="434">
        <v>0</v>
      </c>
      <c r="S96" s="435">
        <v>0</v>
      </c>
      <c r="U96" s="279"/>
      <c r="V96" s="60">
        <f>IF($V$6=J96,N96,0)*IF($V$10=H96,1,0)</f>
        <v>0</v>
      </c>
      <c r="W96" s="61">
        <f>IF($V$6=J96,N96,0)*IF($W$10=H96,1,0)</f>
        <v>0</v>
      </c>
      <c r="X96" s="61">
        <f>IF($V$6=J96,N96,0)*IF($X$10=H96,1,0)</f>
        <v>0</v>
      </c>
      <c r="Y96" s="62">
        <f>IF($V$6=J96,N96,0)</f>
        <v>0</v>
      </c>
      <c r="Z96" s="60">
        <f>IF($Z$6=J96,N96,0)*IF($Z$10=H96,1,0)</f>
        <v>0</v>
      </c>
      <c r="AA96" s="61">
        <f>IF($Z$6=J96,N96,0)*IF($AA$10=H96,1,0)</f>
        <v>0</v>
      </c>
      <c r="AB96" s="61">
        <f>IF($Z$6=J96,N96,0)*IF($AB$10=H96,1,0)</f>
        <v>0</v>
      </c>
      <c r="AC96" s="62">
        <f>IF($Z$6=J96,N96,0)</f>
        <v>0</v>
      </c>
      <c r="AD96" s="60">
        <f>IF($AD$6=J96,N96,0)*IF($AD$10=H96,1,0)</f>
        <v>0</v>
      </c>
      <c r="AE96" s="61">
        <f>IF($AD$6=J96,N96,0)*IF($AE$10=H96,1,0)</f>
        <v>0</v>
      </c>
      <c r="AF96" s="61">
        <f>IF($AD$6=J96,N96,0)*IF($AF$10=H96,1,0)</f>
        <v>0</v>
      </c>
      <c r="AG96" s="62">
        <f>IF($AD$6=J96,N96,0)</f>
        <v>0</v>
      </c>
      <c r="AH96" s="60">
        <f>IF($AH$6=J96,N96,0)*IF($AH$10=H96,1,0)</f>
        <v>0</v>
      </c>
      <c r="AI96" s="61">
        <f>IF($AH$6=J96,N96,0)*IF($AI$10=H96,1,0)</f>
        <v>0</v>
      </c>
      <c r="AJ96" s="61">
        <f>IF($AH$6=J96,N96,0)*IF($AJ$10=H96,1,0)</f>
        <v>0</v>
      </c>
      <c r="AK96" s="62">
        <f>IF($AH$6=J96,N96,0)</f>
        <v>0</v>
      </c>
      <c r="AL96" s="60">
        <f>IF($AL$6=J96,N96,0)*IF($AL$10=H96,1,0)</f>
        <v>0</v>
      </c>
      <c r="AM96" s="61">
        <f>IF($AL$6=J96,N96,0)*IF($AM$10=H96,1,0)</f>
        <v>0</v>
      </c>
      <c r="AN96" s="61">
        <f>IF($AL$6=J96,N96,0)*IF($AN$10=H96,1,0)</f>
        <v>0</v>
      </c>
      <c r="AO96" s="62">
        <f>IF($AL$6=J96,N96,0)</f>
        <v>0</v>
      </c>
      <c r="AP96" s="60">
        <f>IF($AP$6=J96,N96,0)*IF($AP$10=H96,1,0)</f>
        <v>0</v>
      </c>
      <c r="AQ96" s="61">
        <f>IF($AP$6=J96,N96,0)*IF($AQ$10=H96,1,0)</f>
        <v>0</v>
      </c>
      <c r="AR96" s="61">
        <f>IF($AP$6=J96,N96,0)*IF($AR$10=H96,1,0)</f>
        <v>0</v>
      </c>
      <c r="AS96" s="62">
        <f>IF($AP$6=J96,N96,0)</f>
        <v>0</v>
      </c>
      <c r="AT96" s="60">
        <f>IF($AT$6=J96,N96,0)*IF($AT$10=H96,1,0)</f>
        <v>0</v>
      </c>
      <c r="AU96" s="61">
        <f>IF($AT$6=J96,N96,0)*IF($AU$10=H96,1,0)</f>
        <v>0</v>
      </c>
      <c r="AV96" s="61">
        <f>IF($AT$6=J96,N96,0)*IF($AV$10=H96,1,0)</f>
        <v>0</v>
      </c>
      <c r="AW96" s="62">
        <f>IF($AT$6=J96,N96,0)</f>
        <v>0</v>
      </c>
      <c r="AX96" s="60">
        <f>IF($AX$6=J96,N96,0)*IF($AX$10=H96,1,0)</f>
        <v>0</v>
      </c>
      <c r="AY96" s="61">
        <f>IF($AX$6=J96,N96,0)*IF($AY$10=H96,1,0)</f>
        <v>0</v>
      </c>
      <c r="AZ96" s="61">
        <f>IF($AX$6=J96,N96,0)*IF($AZ$10=H96,1,0)</f>
        <v>0</v>
      </c>
      <c r="BA96" s="62">
        <f>IF($AX$6=J96,N96,0)</f>
        <v>0</v>
      </c>
      <c r="BB96" s="256">
        <f>IF($BB$6=J96,N96,0)*IF($BB$10=H96,1,0)</f>
        <v>0</v>
      </c>
      <c r="BC96" s="257">
        <f>IF($BB$6=J96,N96,0)*IF($BC$10=H96,1,0)</f>
        <v>0</v>
      </c>
      <c r="BD96" s="257">
        <f>IF($BB$6=J96,N96,0)*IF($BD$10=H96,1,0)</f>
        <v>0</v>
      </c>
      <c r="BE96" s="258">
        <f>IF($BB$6=J96,N96,0)</f>
        <v>0</v>
      </c>
      <c r="BF96" s="441">
        <f t="shared" si="265"/>
        <v>0</v>
      </c>
      <c r="BG96" s="442">
        <f t="shared" si="266"/>
        <v>0</v>
      </c>
      <c r="BH96" s="442">
        <f t="shared" si="267"/>
        <v>0</v>
      </c>
      <c r="BI96" s="443">
        <f t="shared" si="268"/>
        <v>0</v>
      </c>
      <c r="BJ96" s="441">
        <f t="shared" si="269"/>
        <v>51</v>
      </c>
      <c r="BK96" s="442">
        <f t="shared" si="270"/>
        <v>0</v>
      </c>
      <c r="BL96" s="442">
        <f t="shared" si="271"/>
        <v>0</v>
      </c>
      <c r="BM96" s="443">
        <f t="shared" si="272"/>
        <v>51</v>
      </c>
      <c r="BN96" s="441">
        <f t="shared" si="273"/>
        <v>0</v>
      </c>
      <c r="BO96" s="442">
        <f t="shared" si="274"/>
        <v>0</v>
      </c>
      <c r="BP96" s="442">
        <f t="shared" si="275"/>
        <v>0</v>
      </c>
      <c r="BQ96" s="443">
        <f t="shared" si="276"/>
        <v>0</v>
      </c>
      <c r="BR96" s="441">
        <f t="shared" si="277"/>
        <v>0</v>
      </c>
      <c r="BS96" s="442">
        <f t="shared" si="278"/>
        <v>0</v>
      </c>
      <c r="BT96" s="442">
        <f t="shared" si="279"/>
        <v>0</v>
      </c>
      <c r="BU96" s="443">
        <f t="shared" si="280"/>
        <v>0</v>
      </c>
    </row>
    <row r="97" spans="1:73" ht="15">
      <c r="A97" s="424"/>
      <c r="B97" s="425"/>
      <c r="C97" s="426"/>
      <c r="D97" s="439"/>
      <c r="E97" s="9"/>
      <c r="F97" s="428">
        <f t="shared" si="234"/>
        <v>0</v>
      </c>
      <c r="G97" s="456">
        <f t="shared" si="235"/>
        <v>0</v>
      </c>
      <c r="H97" s="927">
        <f>IF(G97=1,$G$9,IF(G97=2,$H$9,IF(G97=3,$I$9,0)))</f>
        <v>0</v>
      </c>
      <c r="I97" s="928"/>
      <c r="J97" s="457"/>
      <c r="K97" s="430" t="str">
        <f>IF(J97&lt;&gt;"",VLOOKUP(J97,'Eingabe 2 - Los 3'!P$4:R$21,2),"keine Zuweisung")</f>
        <v>keine Zuweisung</v>
      </c>
      <c r="L97" s="428"/>
      <c r="M97" s="431"/>
      <c r="N97" s="432">
        <v>0</v>
      </c>
      <c r="O97" s="429">
        <v>51</v>
      </c>
      <c r="P97" s="429">
        <v>0</v>
      </c>
      <c r="Q97" s="433">
        <v>0</v>
      </c>
      <c r="R97" s="434">
        <v>0</v>
      </c>
      <c r="S97" s="435">
        <v>0</v>
      </c>
      <c r="U97" s="279"/>
      <c r="V97" s="60">
        <f t="shared" si="236"/>
        <v>0</v>
      </c>
      <c r="W97" s="61">
        <f t="shared" si="237"/>
        <v>0</v>
      </c>
      <c r="X97" s="61">
        <f t="shared" si="238"/>
        <v>0</v>
      </c>
      <c r="Y97" s="62">
        <f>IF($V$6=J97,N97,0)</f>
        <v>0</v>
      </c>
      <c r="Z97" s="60">
        <f t="shared" si="239"/>
        <v>0</v>
      </c>
      <c r="AA97" s="61">
        <f t="shared" si="240"/>
        <v>0</v>
      </c>
      <c r="AB97" s="61">
        <f t="shared" si="241"/>
        <v>0</v>
      </c>
      <c r="AC97" s="62">
        <f>IF($Z$6=J97,N97,0)</f>
        <v>0</v>
      </c>
      <c r="AD97" s="60">
        <f t="shared" si="242"/>
        <v>0</v>
      </c>
      <c r="AE97" s="61">
        <f t="shared" si="243"/>
        <v>0</v>
      </c>
      <c r="AF97" s="61">
        <f t="shared" si="244"/>
        <v>0</v>
      </c>
      <c r="AG97" s="62">
        <f>IF($AD$6=J97,N97,0)</f>
        <v>0</v>
      </c>
      <c r="AH97" s="60">
        <f t="shared" si="245"/>
        <v>0</v>
      </c>
      <c r="AI97" s="61">
        <f t="shared" si="246"/>
        <v>0</v>
      </c>
      <c r="AJ97" s="61">
        <f t="shared" si="247"/>
        <v>0</v>
      </c>
      <c r="AK97" s="62">
        <f>IF($AH$6=J97,N97,0)</f>
        <v>0</v>
      </c>
      <c r="AL97" s="60">
        <f t="shared" si="248"/>
        <v>0</v>
      </c>
      <c r="AM97" s="61">
        <f t="shared" si="249"/>
        <v>0</v>
      </c>
      <c r="AN97" s="61">
        <f t="shared" si="250"/>
        <v>0</v>
      </c>
      <c r="AO97" s="62">
        <f>IF($AL$6=J97,N97,0)</f>
        <v>0</v>
      </c>
      <c r="AP97" s="60">
        <f t="shared" si="251"/>
        <v>0</v>
      </c>
      <c r="AQ97" s="61">
        <f t="shared" si="252"/>
        <v>0</v>
      </c>
      <c r="AR97" s="61">
        <f t="shared" si="253"/>
        <v>0</v>
      </c>
      <c r="AS97" s="62">
        <f>IF($AP$6=J97,N97,0)</f>
        <v>0</v>
      </c>
      <c r="AT97" s="60">
        <f t="shared" si="254"/>
        <v>0</v>
      </c>
      <c r="AU97" s="61">
        <f t="shared" si="255"/>
        <v>0</v>
      </c>
      <c r="AV97" s="61">
        <f t="shared" si="256"/>
        <v>0</v>
      </c>
      <c r="AW97" s="62">
        <f>IF($AT$6=J97,N97,0)</f>
        <v>0</v>
      </c>
      <c r="AX97" s="60">
        <f t="shared" si="257"/>
        <v>0</v>
      </c>
      <c r="AY97" s="61">
        <f t="shared" si="258"/>
        <v>0</v>
      </c>
      <c r="AZ97" s="61">
        <f t="shared" si="259"/>
        <v>0</v>
      </c>
      <c r="BA97" s="62">
        <f>IF($AX$6=J97,N97,0)</f>
        <v>0</v>
      </c>
      <c r="BB97" s="256">
        <f>IF($BB$6=J97,N97,0)*IF($BB$10=H97,1,0)</f>
        <v>0</v>
      </c>
      <c r="BC97" s="257">
        <f>IF($BB$6=J97,N97,0)*IF($BC$10=H97,1,0)</f>
        <v>0</v>
      </c>
      <c r="BD97" s="257">
        <f>IF($BB$6=J97,N97,0)*IF($BD$10=H97,1,0)</f>
        <v>0</v>
      </c>
      <c r="BE97" s="258">
        <f>IF($BB$6=J97,N97,0)</f>
        <v>0</v>
      </c>
      <c r="BF97" s="441">
        <f t="shared" si="265"/>
        <v>0</v>
      </c>
      <c r="BG97" s="442">
        <f t="shared" si="266"/>
        <v>0</v>
      </c>
      <c r="BH97" s="442">
        <f t="shared" si="267"/>
        <v>0</v>
      </c>
      <c r="BI97" s="443">
        <f t="shared" si="268"/>
        <v>0</v>
      </c>
      <c r="BJ97" s="441">
        <f t="shared" si="269"/>
        <v>0</v>
      </c>
      <c r="BK97" s="442">
        <f t="shared" si="270"/>
        <v>0</v>
      </c>
      <c r="BL97" s="442">
        <f t="shared" si="271"/>
        <v>0</v>
      </c>
      <c r="BM97" s="443">
        <f t="shared" si="272"/>
        <v>0</v>
      </c>
      <c r="BN97" s="441">
        <f t="shared" si="273"/>
        <v>0</v>
      </c>
      <c r="BO97" s="442">
        <f t="shared" si="274"/>
        <v>0</v>
      </c>
      <c r="BP97" s="442">
        <f t="shared" si="275"/>
        <v>0</v>
      </c>
      <c r="BQ97" s="443">
        <f t="shared" si="276"/>
        <v>0</v>
      </c>
      <c r="BR97" s="441">
        <f t="shared" si="277"/>
        <v>0</v>
      </c>
      <c r="BS97" s="442">
        <f t="shared" si="278"/>
        <v>0</v>
      </c>
      <c r="BT97" s="442">
        <f t="shared" si="279"/>
        <v>0</v>
      </c>
      <c r="BU97" s="443">
        <f t="shared" si="280"/>
        <v>0</v>
      </c>
    </row>
    <row r="98" spans="2:73" ht="15.75" thickBot="1">
      <c r="B98" s="195"/>
      <c r="C98" s="99"/>
      <c r="D98" s="100"/>
      <c r="E98" s="168"/>
      <c r="F98" s="168"/>
      <c r="G98" s="459"/>
      <c r="H98" s="931"/>
      <c r="I98" s="932"/>
      <c r="J98" s="460"/>
      <c r="K98" s="489"/>
      <c r="L98" s="254"/>
      <c r="M98" s="490"/>
      <c r="N98" s="491"/>
      <c r="O98" s="254"/>
      <c r="P98" s="489"/>
      <c r="Q98" s="492"/>
      <c r="R98" s="493"/>
      <c r="S98" s="494"/>
      <c r="U98" s="280"/>
      <c r="V98" s="63"/>
      <c r="W98" s="64"/>
      <c r="X98" s="64"/>
      <c r="Y98" s="65"/>
      <c r="Z98" s="63"/>
      <c r="AA98" s="64"/>
      <c r="AB98" s="64"/>
      <c r="AC98" s="65"/>
      <c r="AD98" s="63"/>
      <c r="AE98" s="64"/>
      <c r="AF98" s="64"/>
      <c r="AG98" s="65"/>
      <c r="AH98" s="63"/>
      <c r="AI98" s="64"/>
      <c r="AJ98" s="64"/>
      <c r="AK98" s="65"/>
      <c r="AL98" s="63"/>
      <c r="AM98" s="64"/>
      <c r="AN98" s="64"/>
      <c r="AO98" s="65"/>
      <c r="AP98" s="63"/>
      <c r="AQ98" s="64"/>
      <c r="AR98" s="64"/>
      <c r="AS98" s="65"/>
      <c r="AT98" s="63"/>
      <c r="AU98" s="64"/>
      <c r="AV98" s="64"/>
      <c r="AW98" s="65"/>
      <c r="AX98" s="63"/>
      <c r="AY98" s="64"/>
      <c r="AZ98" s="64"/>
      <c r="BA98" s="65"/>
      <c r="BB98" s="63"/>
      <c r="BC98" s="64"/>
      <c r="BD98" s="64"/>
      <c r="BE98" s="65"/>
      <c r="BF98" s="63"/>
      <c r="BG98" s="64"/>
      <c r="BH98" s="64"/>
      <c r="BI98" s="65"/>
      <c r="BJ98" s="63"/>
      <c r="BK98" s="64"/>
      <c r="BL98" s="64"/>
      <c r="BM98" s="65"/>
      <c r="BN98" s="63"/>
      <c r="BO98" s="64"/>
      <c r="BP98" s="64"/>
      <c r="BQ98" s="65"/>
      <c r="BR98" s="63"/>
      <c r="BS98" s="64"/>
      <c r="BT98" s="64"/>
      <c r="BU98" s="65"/>
    </row>
    <row r="99" spans="2:73" ht="15.75" thickBot="1">
      <c r="B99" s="4"/>
      <c r="C99" s="6"/>
      <c r="D99" s="5"/>
      <c r="E99" s="4"/>
      <c r="F99" s="4"/>
      <c r="G99" s="79"/>
      <c r="H99" s="79"/>
      <c r="I99" s="4"/>
      <c r="J99" s="4"/>
      <c r="K99" s="176"/>
      <c r="L99" s="4"/>
      <c r="M99" s="177"/>
      <c r="N99" s="178"/>
      <c r="O99" s="4"/>
      <c r="P99" s="5"/>
      <c r="Q99" s="75"/>
      <c r="R99" s="178"/>
      <c r="S99" s="74"/>
      <c r="U99" s="282"/>
      <c r="V99" s="282"/>
      <c r="W99" s="282"/>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row>
    <row r="100" spans="1:73" s="130" customFormat="1" ht="15" customHeight="1">
      <c r="A100" s="266"/>
      <c r="B100" s="921" t="s">
        <v>217</v>
      </c>
      <c r="C100" s="923" t="s">
        <v>260</v>
      </c>
      <c r="D100" s="923"/>
      <c r="E100" s="923"/>
      <c r="F100" s="923"/>
      <c r="G100" s="923"/>
      <c r="H100" s="923"/>
      <c r="I100" s="923"/>
      <c r="J100" s="923"/>
      <c r="K100" s="923"/>
      <c r="L100" s="923"/>
      <c r="M100" s="923"/>
      <c r="N100" s="923"/>
      <c r="O100" s="923"/>
      <c r="P100" s="923"/>
      <c r="Q100" s="923"/>
      <c r="R100" s="923"/>
      <c r="S100" s="924"/>
      <c r="T100" s="165"/>
      <c r="U100" s="916" t="str">
        <f>C100</f>
        <v>Glasmuseum - 2. Obergeschoss</v>
      </c>
      <c r="V100" s="917"/>
      <c r="W100" s="917"/>
      <c r="X100" s="917"/>
      <c r="Y100" s="917"/>
      <c r="Z100" s="917"/>
      <c r="AA100" s="917"/>
      <c r="AB100" s="917"/>
      <c r="AC100" s="917"/>
      <c r="AD100" s="911"/>
      <c r="AE100" s="912"/>
      <c r="AF100" s="912"/>
      <c r="AG100" s="912"/>
      <c r="AH100" s="911"/>
      <c r="AI100" s="912"/>
      <c r="AJ100" s="912"/>
      <c r="AK100" s="912"/>
      <c r="AL100" s="911"/>
      <c r="AM100" s="912"/>
      <c r="AN100" s="912"/>
      <c r="AO100" s="912"/>
      <c r="AP100" s="911"/>
      <c r="AQ100" s="912"/>
      <c r="AR100" s="912"/>
      <c r="AS100" s="912"/>
      <c r="AT100" s="911"/>
      <c r="AU100" s="912"/>
      <c r="AV100" s="912"/>
      <c r="AW100" s="912"/>
      <c r="AX100" s="911"/>
      <c r="AY100" s="912"/>
      <c r="AZ100" s="912"/>
      <c r="BA100" s="912"/>
      <c r="BB100" s="911"/>
      <c r="BC100" s="912"/>
      <c r="BD100" s="912"/>
      <c r="BE100" s="912"/>
      <c r="BF100" s="911"/>
      <c r="BG100" s="912"/>
      <c r="BH100" s="912"/>
      <c r="BI100" s="913"/>
      <c r="BJ100" s="911"/>
      <c r="BK100" s="912"/>
      <c r="BL100" s="912"/>
      <c r="BM100" s="913"/>
      <c r="BN100" s="911"/>
      <c r="BO100" s="912"/>
      <c r="BP100" s="912"/>
      <c r="BQ100" s="913"/>
      <c r="BR100" s="911"/>
      <c r="BS100" s="912"/>
      <c r="BT100" s="912"/>
      <c r="BU100" s="913"/>
    </row>
    <row r="101" spans="1:73" s="77" customFormat="1" ht="15" customHeight="1" thickBot="1">
      <c r="A101" s="271"/>
      <c r="B101" s="922"/>
      <c r="C101" s="925"/>
      <c r="D101" s="925"/>
      <c r="E101" s="925"/>
      <c r="F101" s="925"/>
      <c r="G101" s="925"/>
      <c r="H101" s="925"/>
      <c r="I101" s="925"/>
      <c r="J101" s="925"/>
      <c r="K101" s="925"/>
      <c r="L101" s="925"/>
      <c r="M101" s="925"/>
      <c r="N101" s="925"/>
      <c r="O101" s="925"/>
      <c r="P101" s="925"/>
      <c r="Q101" s="925"/>
      <c r="R101" s="925"/>
      <c r="S101" s="926"/>
      <c r="T101" s="78"/>
      <c r="U101" s="918"/>
      <c r="V101" s="919"/>
      <c r="W101" s="919"/>
      <c r="X101" s="919"/>
      <c r="Y101" s="919"/>
      <c r="Z101" s="919"/>
      <c r="AA101" s="919"/>
      <c r="AB101" s="919"/>
      <c r="AC101" s="919"/>
      <c r="AD101" s="914"/>
      <c r="AE101" s="914"/>
      <c r="AF101" s="914"/>
      <c r="AG101" s="914"/>
      <c r="AH101" s="914"/>
      <c r="AI101" s="914"/>
      <c r="AJ101" s="914"/>
      <c r="AK101" s="914"/>
      <c r="AL101" s="914"/>
      <c r="AM101" s="914"/>
      <c r="AN101" s="914"/>
      <c r="AO101" s="914"/>
      <c r="AP101" s="914"/>
      <c r="AQ101" s="914"/>
      <c r="AR101" s="914"/>
      <c r="AS101" s="914"/>
      <c r="AT101" s="914"/>
      <c r="AU101" s="914"/>
      <c r="AV101" s="914"/>
      <c r="AW101" s="914"/>
      <c r="AX101" s="914"/>
      <c r="AY101" s="914"/>
      <c r="AZ101" s="914"/>
      <c r="BA101" s="914"/>
      <c r="BB101" s="914"/>
      <c r="BC101" s="914"/>
      <c r="BD101" s="914"/>
      <c r="BE101" s="914"/>
      <c r="BF101" s="914"/>
      <c r="BG101" s="914"/>
      <c r="BH101" s="914"/>
      <c r="BI101" s="915"/>
      <c r="BJ101" s="914"/>
      <c r="BK101" s="914"/>
      <c r="BL101" s="914"/>
      <c r="BM101" s="915"/>
      <c r="BN101" s="914"/>
      <c r="BO101" s="914"/>
      <c r="BP101" s="914"/>
      <c r="BQ101" s="915"/>
      <c r="BR101" s="914"/>
      <c r="BS101" s="914"/>
      <c r="BT101" s="914"/>
      <c r="BU101" s="915"/>
    </row>
    <row r="102" spans="1:73" s="130" customFormat="1" ht="15">
      <c r="A102" s="266"/>
      <c r="B102" s="179"/>
      <c r="C102" s="180"/>
      <c r="D102" s="181"/>
      <c r="E102" s="98"/>
      <c r="F102" s="98"/>
      <c r="G102" s="182"/>
      <c r="H102" s="929"/>
      <c r="I102" s="930"/>
      <c r="J102" s="182"/>
      <c r="K102" s="183"/>
      <c r="L102" s="98"/>
      <c r="M102" s="184"/>
      <c r="N102" s="185"/>
      <c r="O102" s="186"/>
      <c r="P102" s="183"/>
      <c r="Q102" s="98"/>
      <c r="R102" s="187"/>
      <c r="S102" s="188"/>
      <c r="T102" s="165"/>
      <c r="U102" s="278"/>
      <c r="V102" s="71">
        <f aca="true" t="shared" si="281" ref="V102:BA102">SUM(V103:V113)</f>
        <v>0</v>
      </c>
      <c r="W102" s="72">
        <f t="shared" si="281"/>
        <v>0</v>
      </c>
      <c r="X102" s="72">
        <f t="shared" si="281"/>
        <v>0</v>
      </c>
      <c r="Y102" s="73">
        <f t="shared" si="281"/>
        <v>0</v>
      </c>
      <c r="Z102" s="71">
        <f t="shared" si="281"/>
        <v>0</v>
      </c>
      <c r="AA102" s="72">
        <f t="shared" si="281"/>
        <v>0</v>
      </c>
      <c r="AB102" s="72">
        <f t="shared" si="281"/>
        <v>0</v>
      </c>
      <c r="AC102" s="73">
        <f t="shared" si="281"/>
        <v>0</v>
      </c>
      <c r="AD102" s="71">
        <f t="shared" si="281"/>
        <v>0</v>
      </c>
      <c r="AE102" s="72">
        <f t="shared" si="281"/>
        <v>0</v>
      </c>
      <c r="AF102" s="72">
        <f t="shared" si="281"/>
        <v>0</v>
      </c>
      <c r="AG102" s="73">
        <f t="shared" si="281"/>
        <v>0</v>
      </c>
      <c r="AH102" s="71">
        <f t="shared" si="281"/>
        <v>0</v>
      </c>
      <c r="AI102" s="72">
        <f t="shared" si="281"/>
        <v>0</v>
      </c>
      <c r="AJ102" s="72">
        <f t="shared" si="281"/>
        <v>0</v>
      </c>
      <c r="AK102" s="73">
        <f t="shared" si="281"/>
        <v>0</v>
      </c>
      <c r="AL102" s="71">
        <f t="shared" si="281"/>
        <v>0</v>
      </c>
      <c r="AM102" s="72">
        <f t="shared" si="281"/>
        <v>0</v>
      </c>
      <c r="AN102" s="72">
        <f t="shared" si="281"/>
        <v>0</v>
      </c>
      <c r="AO102" s="73">
        <f t="shared" si="281"/>
        <v>0</v>
      </c>
      <c r="AP102" s="71">
        <f t="shared" si="281"/>
        <v>0</v>
      </c>
      <c r="AQ102" s="72">
        <f t="shared" si="281"/>
        <v>0</v>
      </c>
      <c r="AR102" s="72">
        <f t="shared" si="281"/>
        <v>0</v>
      </c>
      <c r="AS102" s="73">
        <f t="shared" si="281"/>
        <v>0</v>
      </c>
      <c r="AT102" s="71">
        <f t="shared" si="281"/>
        <v>0</v>
      </c>
      <c r="AU102" s="72">
        <f t="shared" si="281"/>
        <v>0</v>
      </c>
      <c r="AV102" s="72">
        <f t="shared" si="281"/>
        <v>0</v>
      </c>
      <c r="AW102" s="73">
        <f t="shared" si="281"/>
        <v>0</v>
      </c>
      <c r="AX102" s="71">
        <f t="shared" si="281"/>
        <v>0</v>
      </c>
      <c r="AY102" s="72">
        <f t="shared" si="281"/>
        <v>0</v>
      </c>
      <c r="AZ102" s="72">
        <f t="shared" si="281"/>
        <v>0</v>
      </c>
      <c r="BA102" s="73">
        <f t="shared" si="281"/>
        <v>0</v>
      </c>
      <c r="BB102" s="71">
        <f aca="true" t="shared" si="282" ref="BB102:BU102">SUM(BB103:BB113)</f>
        <v>0</v>
      </c>
      <c r="BC102" s="72">
        <f t="shared" si="282"/>
        <v>0</v>
      </c>
      <c r="BD102" s="72">
        <f t="shared" si="282"/>
        <v>0</v>
      </c>
      <c r="BE102" s="73">
        <f t="shared" si="282"/>
        <v>0</v>
      </c>
      <c r="BF102" s="71">
        <f t="shared" si="282"/>
        <v>0</v>
      </c>
      <c r="BG102" s="72">
        <f t="shared" si="282"/>
        <v>0</v>
      </c>
      <c r="BH102" s="72">
        <f t="shared" si="282"/>
        <v>0</v>
      </c>
      <c r="BI102" s="73">
        <f t="shared" si="282"/>
        <v>0</v>
      </c>
      <c r="BJ102" s="71">
        <f t="shared" si="282"/>
        <v>27.18</v>
      </c>
      <c r="BK102" s="72">
        <f t="shared" si="282"/>
        <v>0</v>
      </c>
      <c r="BL102" s="72">
        <f t="shared" si="282"/>
        <v>0</v>
      </c>
      <c r="BM102" s="73">
        <f t="shared" si="282"/>
        <v>27.18</v>
      </c>
      <c r="BN102" s="71">
        <f t="shared" si="282"/>
        <v>44.800000000000004</v>
      </c>
      <c r="BO102" s="72">
        <f t="shared" si="282"/>
        <v>0</v>
      </c>
      <c r="BP102" s="72">
        <f t="shared" si="282"/>
        <v>0</v>
      </c>
      <c r="BQ102" s="73">
        <f t="shared" si="282"/>
        <v>44.800000000000004</v>
      </c>
      <c r="BR102" s="71">
        <f t="shared" si="282"/>
        <v>18.7</v>
      </c>
      <c r="BS102" s="72">
        <f t="shared" si="282"/>
        <v>0</v>
      </c>
      <c r="BT102" s="72">
        <f t="shared" si="282"/>
        <v>0</v>
      </c>
      <c r="BU102" s="73">
        <f t="shared" si="282"/>
        <v>18.7</v>
      </c>
    </row>
    <row r="103" spans="1:73" s="130" customFormat="1" ht="15" customHeight="1">
      <c r="A103" s="424">
        <v>1</v>
      </c>
      <c r="B103" s="495" t="s">
        <v>33</v>
      </c>
      <c r="C103" s="496" t="s">
        <v>242</v>
      </c>
      <c r="D103" s="496" t="s">
        <v>242</v>
      </c>
      <c r="E103" s="9" t="s">
        <v>142</v>
      </c>
      <c r="F103" s="428">
        <f aca="true" t="shared" si="283" ref="F103:F112">IF(E103="JA",1,0)</f>
        <v>1</v>
      </c>
      <c r="G103" s="456">
        <f aca="true" t="shared" si="284" ref="G103:G112">F103</f>
        <v>1</v>
      </c>
      <c r="H103" s="927">
        <f>IF(G103=1,$G$9,IF(G103=2,$H$9,IF(G103=3,$I$9,0)))</f>
        <v>52</v>
      </c>
      <c r="I103" s="928"/>
      <c r="J103" s="428">
        <v>312</v>
      </c>
      <c r="K103" s="430" t="str">
        <f>IF(J103&lt;&gt;"",VLOOKUP(J103,'Eingabe 2 - Los 3'!P$4:R$21,2),"keine Zuweisung")</f>
        <v>GM - Büroräume DG., Teek., Treppe</v>
      </c>
      <c r="L103" s="428"/>
      <c r="M103" s="431"/>
      <c r="N103" s="432">
        <v>12.8</v>
      </c>
      <c r="O103" s="429">
        <v>42</v>
      </c>
      <c r="P103" s="429" t="s">
        <v>248</v>
      </c>
      <c r="Q103" s="433">
        <v>0</v>
      </c>
      <c r="R103" s="434">
        <v>0</v>
      </c>
      <c r="S103" s="435">
        <v>0</v>
      </c>
      <c r="T103" s="165"/>
      <c r="U103" s="279"/>
      <c r="V103" s="60">
        <f aca="true" t="shared" si="285" ref="V103:V112">IF($V$6=J103,N103,0)*IF($V$10=H103,1,0)</f>
        <v>0</v>
      </c>
      <c r="W103" s="61">
        <f aca="true" t="shared" si="286" ref="W103:W112">IF($V$6=J103,N103,0)*IF($W$10=H103,1,0)</f>
        <v>0</v>
      </c>
      <c r="X103" s="61">
        <f aca="true" t="shared" si="287" ref="X103:X112">IF($V$6=J103,N103,0)*IF($X$10=H103,1,0)</f>
        <v>0</v>
      </c>
      <c r="Y103" s="62">
        <f aca="true" t="shared" si="288" ref="Y103:Y112">IF($V$6=J103,N103,0)</f>
        <v>0</v>
      </c>
      <c r="Z103" s="60">
        <f aca="true" t="shared" si="289" ref="Z103:Z112">IF($Z$6=J103,N103,0)*IF($Z$10=H103,1,0)</f>
        <v>0</v>
      </c>
      <c r="AA103" s="61">
        <f aca="true" t="shared" si="290" ref="AA103:AA112">IF($Z$6=J103,N103,0)*IF($AA$10=H103,1,0)</f>
        <v>0</v>
      </c>
      <c r="AB103" s="61">
        <f aca="true" t="shared" si="291" ref="AB103:AB112">IF($Z$6=J103,N103,0)*IF($AB$10=H103,1,0)</f>
        <v>0</v>
      </c>
      <c r="AC103" s="62">
        <f aca="true" t="shared" si="292" ref="AC103:AC112">IF($Z$6=J103,N103,0)</f>
        <v>0</v>
      </c>
      <c r="AD103" s="60">
        <f aca="true" t="shared" si="293" ref="AD103:AD112">IF($AD$6=J103,N103,0)*IF($AD$10=H103,1,0)</f>
        <v>0</v>
      </c>
      <c r="AE103" s="61">
        <f aca="true" t="shared" si="294" ref="AE103:AE112">IF($AD$6=J103,N103,0)*IF($AE$10=H103,1,0)</f>
        <v>0</v>
      </c>
      <c r="AF103" s="61">
        <f aca="true" t="shared" si="295" ref="AF103:AF112">IF($AD$6=J103,N103,0)*IF($AF$10=H103,1,0)</f>
        <v>0</v>
      </c>
      <c r="AG103" s="62">
        <f aca="true" t="shared" si="296" ref="AG103:AG112">IF($AD$6=J103,N103,0)</f>
        <v>0</v>
      </c>
      <c r="AH103" s="60">
        <f aca="true" t="shared" si="297" ref="AH103:AH112">IF($AH$6=J103,N103,0)*IF($AH$10=H103,1,0)</f>
        <v>0</v>
      </c>
      <c r="AI103" s="61">
        <f aca="true" t="shared" si="298" ref="AI103:AI112">IF($AH$6=J103,N103,0)*IF($AI$10=H103,1,0)</f>
        <v>0</v>
      </c>
      <c r="AJ103" s="61">
        <f aca="true" t="shared" si="299" ref="AJ103:AJ112">IF($AH$6=J103,N103,0)*IF($AJ$10=H103,1,0)</f>
        <v>0</v>
      </c>
      <c r="AK103" s="62">
        <f aca="true" t="shared" si="300" ref="AK103:AK112">IF($AH$6=J103,N103,0)</f>
        <v>0</v>
      </c>
      <c r="AL103" s="60">
        <f aca="true" t="shared" si="301" ref="AL103:AL112">IF($AL$6=J103,N103,0)*IF($AL$10=H103,1,0)</f>
        <v>0</v>
      </c>
      <c r="AM103" s="61">
        <f aca="true" t="shared" si="302" ref="AM103:AM112">IF($AL$6=J103,N103,0)*IF($AM$10=H103,1,0)</f>
        <v>0</v>
      </c>
      <c r="AN103" s="61">
        <f aca="true" t="shared" si="303" ref="AN103:AN112">IF($AL$6=J103,N103,0)*IF($AN$10=H103,1,0)</f>
        <v>0</v>
      </c>
      <c r="AO103" s="62">
        <f aca="true" t="shared" si="304" ref="AO103:AO112">IF($AL$6=J103,N103,0)</f>
        <v>0</v>
      </c>
      <c r="AP103" s="60">
        <f aca="true" t="shared" si="305" ref="AP103:AP112">IF($AP$6=J103,N103,0)*IF($AP$10=H103,1,0)</f>
        <v>0</v>
      </c>
      <c r="AQ103" s="61">
        <f aca="true" t="shared" si="306" ref="AQ103:AQ112">IF($AP$6=J103,N103,0)*IF($AQ$10=H103,1,0)</f>
        <v>0</v>
      </c>
      <c r="AR103" s="61">
        <f aca="true" t="shared" si="307" ref="AR103:AR112">IF($AP$6=J103,N103,0)*IF($AR$10=H103,1,0)</f>
        <v>0</v>
      </c>
      <c r="AS103" s="62">
        <f aca="true" t="shared" si="308" ref="AS103:AS112">IF($AP$6=J103,N103,0)</f>
        <v>0</v>
      </c>
      <c r="AT103" s="60">
        <f aca="true" t="shared" si="309" ref="AT103:AT112">IF($AT$6=J103,N103,0)*IF($AT$10=H103,1,0)</f>
        <v>0</v>
      </c>
      <c r="AU103" s="61">
        <f aca="true" t="shared" si="310" ref="AU103:AU112">IF($AT$6=J103,N103,0)*IF($AU$10=H103,1,0)</f>
        <v>0</v>
      </c>
      <c r="AV103" s="61">
        <f aca="true" t="shared" si="311" ref="AV103:AV112">IF($AT$6=J103,N103,0)*IF($AV$10=H103,1,0)</f>
        <v>0</v>
      </c>
      <c r="AW103" s="62">
        <f aca="true" t="shared" si="312" ref="AW103:AW112">IF($AT$6=J103,N103,0)</f>
        <v>0</v>
      </c>
      <c r="AX103" s="60">
        <f aca="true" t="shared" si="313" ref="AX103:AX112">IF($AX$6=J103,N103,0)*IF($AX$10=H103,1,0)</f>
        <v>0</v>
      </c>
      <c r="AY103" s="61">
        <f aca="true" t="shared" si="314" ref="AY103:AY112">IF($AX$6=J103,N103,0)*IF($AY$10=H103,1,0)</f>
        <v>0</v>
      </c>
      <c r="AZ103" s="61">
        <f aca="true" t="shared" si="315" ref="AZ103:AZ112">IF($AX$6=J103,N103,0)*IF($AZ$10=H103,1,0)</f>
        <v>0</v>
      </c>
      <c r="BA103" s="62">
        <f aca="true" t="shared" si="316" ref="BA103:BA112">IF($AX$6=J103,N103,0)</f>
        <v>0</v>
      </c>
      <c r="BB103" s="256">
        <f aca="true" t="shared" si="317" ref="BB103:BB112">IF($BB$6=J103,N103,0)*IF($BB$10=H103,1,0)</f>
        <v>0</v>
      </c>
      <c r="BC103" s="257">
        <f aca="true" t="shared" si="318" ref="BC103:BC112">IF($BB$6=J103,N103,0)*IF($BC$10=H103,1,0)</f>
        <v>0</v>
      </c>
      <c r="BD103" s="257">
        <f aca="true" t="shared" si="319" ref="BD103:BD112">IF($BB$6=J103,N103,0)*IF($BD$10=H103,1,0)</f>
        <v>0</v>
      </c>
      <c r="BE103" s="258">
        <f aca="true" t="shared" si="320" ref="BE103:BE112">IF($BB$6=J103,N103,0)</f>
        <v>0</v>
      </c>
      <c r="BF103" s="441">
        <f>IF($BF$6=J103,N103,0)*IF($BF$10=H103,1,0)</f>
        <v>0</v>
      </c>
      <c r="BG103" s="442">
        <f>IF($BF$6=J103,N103,0)*IF($BG$10=H103,1,0)</f>
        <v>0</v>
      </c>
      <c r="BH103" s="442">
        <f>IF($BF$6=J103,N103,0)*IF($BH$10=H103,1,0)</f>
        <v>0</v>
      </c>
      <c r="BI103" s="443">
        <f>IF($BF$6=J103,N103,0)</f>
        <v>0</v>
      </c>
      <c r="BJ103" s="441">
        <f>IF($BJ$6=J103,N103,0)*IF($BJ$10=H103,1,0)</f>
        <v>0</v>
      </c>
      <c r="BK103" s="442">
        <f>IF($BJ$6=J103,N103,0)*IF($BK$10=H103,1,0)</f>
        <v>0</v>
      </c>
      <c r="BL103" s="442">
        <f>IF($BJ$6=J103,N103,0)*IF($BL$10=H103,1,0)</f>
        <v>0</v>
      </c>
      <c r="BM103" s="443">
        <f>IF($BJ$6=J103,N103,0)</f>
        <v>0</v>
      </c>
      <c r="BN103" s="441">
        <f>IF($BN$6=J103,N103,0)*IF($BJ$10=H103,1,0)</f>
        <v>12.8</v>
      </c>
      <c r="BO103" s="442">
        <f>IF($BN$6=J103,N103,0)*IF($BK$10=H103,1,0)</f>
        <v>0</v>
      </c>
      <c r="BP103" s="442">
        <f>IF($BN$6=J103,N103,0)*IF($BL$10=H103,1,0)</f>
        <v>0</v>
      </c>
      <c r="BQ103" s="443">
        <f>IF($BN$6=J103,N103,0)</f>
        <v>12.8</v>
      </c>
      <c r="BR103" s="441">
        <f>IF($BR$6=J103,N103,0)*IF($BJ$10=H103,1,0)</f>
        <v>0</v>
      </c>
      <c r="BS103" s="442">
        <f>IF($BR$6=J103,N103,0)*IF($BK$10=H103,1,0)</f>
        <v>0</v>
      </c>
      <c r="BT103" s="442">
        <f>IF($BR$6=J103,N103,0)*IF($BL$10=H103,1,0)</f>
        <v>0</v>
      </c>
      <c r="BU103" s="443">
        <f>IF($BR$6=J103,N103,0)</f>
        <v>0</v>
      </c>
    </row>
    <row r="104" spans="1:73" s="130" customFormat="1" ht="15">
      <c r="A104" s="424">
        <f>A103+1</f>
        <v>2</v>
      </c>
      <c r="B104" s="495" t="s">
        <v>34</v>
      </c>
      <c r="C104" s="496" t="s">
        <v>243</v>
      </c>
      <c r="D104" s="496" t="s">
        <v>243</v>
      </c>
      <c r="E104" s="9" t="s">
        <v>142</v>
      </c>
      <c r="F104" s="428">
        <f t="shared" si="283"/>
        <v>1</v>
      </c>
      <c r="G104" s="456">
        <f t="shared" si="284"/>
        <v>1</v>
      </c>
      <c r="H104" s="927">
        <f aca="true" t="shared" si="321" ref="H104:H112">IF(G104=1,$G$9,IF(G104=2,$H$9,IF(G104=3,$I$9,0)))</f>
        <v>52</v>
      </c>
      <c r="I104" s="928"/>
      <c r="J104" s="428">
        <v>312</v>
      </c>
      <c r="K104" s="430" t="str">
        <f>IF(J104&lt;&gt;"",VLOOKUP(J104,'Eingabe 2 - Los 3'!P$4:R$21,2),"keine Zuweisung")</f>
        <v>GM - Büroräume DG., Teek., Treppe</v>
      </c>
      <c r="L104" s="428"/>
      <c r="M104" s="431"/>
      <c r="N104" s="432">
        <v>12.8</v>
      </c>
      <c r="O104" s="429">
        <v>43</v>
      </c>
      <c r="P104" s="429" t="s">
        <v>248</v>
      </c>
      <c r="Q104" s="433">
        <v>0</v>
      </c>
      <c r="R104" s="434">
        <v>0</v>
      </c>
      <c r="S104" s="435">
        <v>0</v>
      </c>
      <c r="T104" s="165"/>
      <c r="U104" s="279"/>
      <c r="V104" s="60">
        <f t="shared" si="285"/>
        <v>0</v>
      </c>
      <c r="W104" s="61">
        <f t="shared" si="286"/>
        <v>0</v>
      </c>
      <c r="X104" s="61">
        <f t="shared" si="287"/>
        <v>0</v>
      </c>
      <c r="Y104" s="62">
        <f t="shared" si="288"/>
        <v>0</v>
      </c>
      <c r="Z104" s="60">
        <f t="shared" si="289"/>
        <v>0</v>
      </c>
      <c r="AA104" s="61">
        <f t="shared" si="290"/>
        <v>0</v>
      </c>
      <c r="AB104" s="61">
        <f t="shared" si="291"/>
        <v>0</v>
      </c>
      <c r="AC104" s="62">
        <f t="shared" si="292"/>
        <v>0</v>
      </c>
      <c r="AD104" s="60">
        <f t="shared" si="293"/>
        <v>0</v>
      </c>
      <c r="AE104" s="61">
        <f t="shared" si="294"/>
        <v>0</v>
      </c>
      <c r="AF104" s="61">
        <f t="shared" si="295"/>
        <v>0</v>
      </c>
      <c r="AG104" s="62">
        <f t="shared" si="296"/>
        <v>0</v>
      </c>
      <c r="AH104" s="60">
        <f t="shared" si="297"/>
        <v>0</v>
      </c>
      <c r="AI104" s="61">
        <f t="shared" si="298"/>
        <v>0</v>
      </c>
      <c r="AJ104" s="61">
        <f t="shared" si="299"/>
        <v>0</v>
      </c>
      <c r="AK104" s="62">
        <f t="shared" si="300"/>
        <v>0</v>
      </c>
      <c r="AL104" s="60">
        <f t="shared" si="301"/>
        <v>0</v>
      </c>
      <c r="AM104" s="61">
        <f t="shared" si="302"/>
        <v>0</v>
      </c>
      <c r="AN104" s="61">
        <f t="shared" si="303"/>
        <v>0</v>
      </c>
      <c r="AO104" s="62">
        <f t="shared" si="304"/>
        <v>0</v>
      </c>
      <c r="AP104" s="60">
        <f t="shared" si="305"/>
        <v>0</v>
      </c>
      <c r="AQ104" s="61">
        <f t="shared" si="306"/>
        <v>0</v>
      </c>
      <c r="AR104" s="61">
        <f t="shared" si="307"/>
        <v>0</v>
      </c>
      <c r="AS104" s="62">
        <f t="shared" si="308"/>
        <v>0</v>
      </c>
      <c r="AT104" s="60">
        <f t="shared" si="309"/>
        <v>0</v>
      </c>
      <c r="AU104" s="61">
        <f t="shared" si="310"/>
        <v>0</v>
      </c>
      <c r="AV104" s="61">
        <f t="shared" si="311"/>
        <v>0</v>
      </c>
      <c r="AW104" s="62">
        <f t="shared" si="312"/>
        <v>0</v>
      </c>
      <c r="AX104" s="60">
        <f t="shared" si="313"/>
        <v>0</v>
      </c>
      <c r="AY104" s="61">
        <f t="shared" si="314"/>
        <v>0</v>
      </c>
      <c r="AZ104" s="61">
        <f t="shared" si="315"/>
        <v>0</v>
      </c>
      <c r="BA104" s="62">
        <f t="shared" si="316"/>
        <v>0</v>
      </c>
      <c r="BB104" s="256">
        <f t="shared" si="317"/>
        <v>0</v>
      </c>
      <c r="BC104" s="257">
        <f t="shared" si="318"/>
        <v>0</v>
      </c>
      <c r="BD104" s="257">
        <f t="shared" si="319"/>
        <v>0</v>
      </c>
      <c r="BE104" s="258">
        <f t="shared" si="320"/>
        <v>0</v>
      </c>
      <c r="BF104" s="441">
        <f aca="true" t="shared" si="322" ref="BF104:BF112">IF($BF$6=J104,N104,0)*IF($BF$10=H104,1,0)</f>
        <v>0</v>
      </c>
      <c r="BG104" s="442">
        <f aca="true" t="shared" si="323" ref="BG104:BG112">IF($BF$6=J104,N104,0)*IF($BG$10=H104,1,0)</f>
        <v>0</v>
      </c>
      <c r="BH104" s="442">
        <f aca="true" t="shared" si="324" ref="BH104:BH112">IF($BF$6=J104,N104,0)*IF($BH$10=H104,1,0)</f>
        <v>0</v>
      </c>
      <c r="BI104" s="443">
        <f aca="true" t="shared" si="325" ref="BI104:BI112">IF($BF$6=J104,N104,0)</f>
        <v>0</v>
      </c>
      <c r="BJ104" s="441">
        <f aca="true" t="shared" si="326" ref="BJ104:BJ112">IF($BJ$6=J104,N104,0)*IF($BJ$10=H104,1,0)</f>
        <v>0</v>
      </c>
      <c r="BK104" s="442">
        <f aca="true" t="shared" si="327" ref="BK104:BK112">IF($BJ$6=J104,N104,0)*IF($BK$10=H104,1,0)</f>
        <v>0</v>
      </c>
      <c r="BL104" s="442">
        <f aca="true" t="shared" si="328" ref="BL104:BL112">IF($BJ$6=J104,N104,0)*IF($BL$10=H104,1,0)</f>
        <v>0</v>
      </c>
      <c r="BM104" s="443">
        <f aca="true" t="shared" si="329" ref="BM104:BM112">IF($BJ$6=J104,N104,0)</f>
        <v>0</v>
      </c>
      <c r="BN104" s="441">
        <f aca="true" t="shared" si="330" ref="BN104:BN112">IF($BN$6=J104,N104,0)*IF($BJ$10=H104,1,0)</f>
        <v>12.8</v>
      </c>
      <c r="BO104" s="442">
        <f aca="true" t="shared" si="331" ref="BO104:BO112">IF($BN$6=J104,N104,0)*IF($BK$10=H104,1,0)</f>
        <v>0</v>
      </c>
      <c r="BP104" s="442">
        <f aca="true" t="shared" si="332" ref="BP104:BP112">IF($BN$6=J104,N104,0)*IF($BL$10=H104,1,0)</f>
        <v>0</v>
      </c>
      <c r="BQ104" s="443">
        <f aca="true" t="shared" si="333" ref="BQ104:BQ112">IF($BN$6=J104,N104,0)</f>
        <v>12.8</v>
      </c>
      <c r="BR104" s="441">
        <f aca="true" t="shared" si="334" ref="BR104:BR112">IF($BR$6=J104,N104,0)*IF($BJ$10=H104,1,0)</f>
        <v>0</v>
      </c>
      <c r="BS104" s="442">
        <f aca="true" t="shared" si="335" ref="BS104:BS112">IF($BR$6=J104,N104,0)*IF($BK$10=H104,1,0)</f>
        <v>0</v>
      </c>
      <c r="BT104" s="442">
        <f aca="true" t="shared" si="336" ref="BT104:BT112">IF($BR$6=J104,N104,0)*IF($BL$10=H104,1,0)</f>
        <v>0</v>
      </c>
      <c r="BU104" s="443">
        <f aca="true" t="shared" si="337" ref="BU104:BU112">IF($BR$6=J104,N104,0)</f>
        <v>0</v>
      </c>
    </row>
    <row r="105" spans="1:73" s="130" customFormat="1" ht="15">
      <c r="A105" s="424">
        <f aca="true" t="shared" si="338" ref="A105:A111">A104+1</f>
        <v>3</v>
      </c>
      <c r="B105" s="497" t="s">
        <v>35</v>
      </c>
      <c r="C105" s="496" t="s">
        <v>139</v>
      </c>
      <c r="D105" s="496" t="s">
        <v>139</v>
      </c>
      <c r="E105" s="9" t="s">
        <v>141</v>
      </c>
      <c r="F105" s="428">
        <f t="shared" si="283"/>
        <v>0</v>
      </c>
      <c r="G105" s="456">
        <f t="shared" si="284"/>
        <v>0</v>
      </c>
      <c r="H105" s="927">
        <f t="shared" si="321"/>
        <v>0</v>
      </c>
      <c r="I105" s="928"/>
      <c r="J105" s="428"/>
      <c r="K105" s="430" t="str">
        <f>IF(J105&lt;&gt;"",VLOOKUP(J105,'Eingabe 2 - Los 3'!P$4:R$21,2),"keine Zuweisung")</f>
        <v>keine Zuweisung</v>
      </c>
      <c r="L105" s="428"/>
      <c r="M105" s="431"/>
      <c r="N105" s="432">
        <v>70</v>
      </c>
      <c r="O105" s="429">
        <v>44</v>
      </c>
      <c r="P105" s="429" t="s">
        <v>250</v>
      </c>
      <c r="Q105" s="433">
        <v>0</v>
      </c>
      <c r="R105" s="434">
        <v>0</v>
      </c>
      <c r="S105" s="435">
        <v>0</v>
      </c>
      <c r="T105" s="165"/>
      <c r="U105" s="279"/>
      <c r="V105" s="60">
        <f t="shared" si="285"/>
        <v>0</v>
      </c>
      <c r="W105" s="61">
        <f t="shared" si="286"/>
        <v>0</v>
      </c>
      <c r="X105" s="61">
        <f t="shared" si="287"/>
        <v>0</v>
      </c>
      <c r="Y105" s="62">
        <f t="shared" si="288"/>
        <v>0</v>
      </c>
      <c r="Z105" s="60">
        <f t="shared" si="289"/>
        <v>0</v>
      </c>
      <c r="AA105" s="61">
        <f t="shared" si="290"/>
        <v>0</v>
      </c>
      <c r="AB105" s="61">
        <f t="shared" si="291"/>
        <v>0</v>
      </c>
      <c r="AC105" s="62">
        <f t="shared" si="292"/>
        <v>0</v>
      </c>
      <c r="AD105" s="60">
        <f t="shared" si="293"/>
        <v>0</v>
      </c>
      <c r="AE105" s="61">
        <f t="shared" si="294"/>
        <v>0</v>
      </c>
      <c r="AF105" s="61">
        <f t="shared" si="295"/>
        <v>0</v>
      </c>
      <c r="AG105" s="62">
        <f t="shared" si="296"/>
        <v>0</v>
      </c>
      <c r="AH105" s="60">
        <f t="shared" si="297"/>
        <v>0</v>
      </c>
      <c r="AI105" s="61">
        <f t="shared" si="298"/>
        <v>0</v>
      </c>
      <c r="AJ105" s="61">
        <f t="shared" si="299"/>
        <v>0</v>
      </c>
      <c r="AK105" s="62">
        <f t="shared" si="300"/>
        <v>0</v>
      </c>
      <c r="AL105" s="60">
        <f t="shared" si="301"/>
        <v>0</v>
      </c>
      <c r="AM105" s="61">
        <f t="shared" si="302"/>
        <v>0</v>
      </c>
      <c r="AN105" s="61">
        <f t="shared" si="303"/>
        <v>0</v>
      </c>
      <c r="AO105" s="62">
        <f t="shared" si="304"/>
        <v>0</v>
      </c>
      <c r="AP105" s="60">
        <f t="shared" si="305"/>
        <v>0</v>
      </c>
      <c r="AQ105" s="61">
        <f t="shared" si="306"/>
        <v>0</v>
      </c>
      <c r="AR105" s="61">
        <f t="shared" si="307"/>
        <v>0</v>
      </c>
      <c r="AS105" s="62">
        <f t="shared" si="308"/>
        <v>0</v>
      </c>
      <c r="AT105" s="60">
        <f t="shared" si="309"/>
        <v>0</v>
      </c>
      <c r="AU105" s="61">
        <f t="shared" si="310"/>
        <v>0</v>
      </c>
      <c r="AV105" s="61">
        <f t="shared" si="311"/>
        <v>0</v>
      </c>
      <c r="AW105" s="62">
        <f t="shared" si="312"/>
        <v>0</v>
      </c>
      <c r="AX105" s="60">
        <f t="shared" si="313"/>
        <v>0</v>
      </c>
      <c r="AY105" s="61">
        <f t="shared" si="314"/>
        <v>0</v>
      </c>
      <c r="AZ105" s="61">
        <f t="shared" si="315"/>
        <v>0</v>
      </c>
      <c r="BA105" s="62">
        <f t="shared" si="316"/>
        <v>0</v>
      </c>
      <c r="BB105" s="256">
        <f t="shared" si="317"/>
        <v>0</v>
      </c>
      <c r="BC105" s="257">
        <f t="shared" si="318"/>
        <v>0</v>
      </c>
      <c r="BD105" s="257">
        <f t="shared" si="319"/>
        <v>0</v>
      </c>
      <c r="BE105" s="258">
        <f t="shared" si="320"/>
        <v>0</v>
      </c>
      <c r="BF105" s="441">
        <f t="shared" si="322"/>
        <v>0</v>
      </c>
      <c r="BG105" s="442">
        <f t="shared" si="323"/>
        <v>0</v>
      </c>
      <c r="BH105" s="442">
        <f t="shared" si="324"/>
        <v>0</v>
      </c>
      <c r="BI105" s="443">
        <f t="shared" si="325"/>
        <v>0</v>
      </c>
      <c r="BJ105" s="441">
        <f t="shared" si="326"/>
        <v>0</v>
      </c>
      <c r="BK105" s="442">
        <f t="shared" si="327"/>
        <v>0</v>
      </c>
      <c r="BL105" s="442">
        <f t="shared" si="328"/>
        <v>0</v>
      </c>
      <c r="BM105" s="443">
        <f t="shared" si="329"/>
        <v>0</v>
      </c>
      <c r="BN105" s="441">
        <f t="shared" si="330"/>
        <v>0</v>
      </c>
      <c r="BO105" s="442">
        <f t="shared" si="331"/>
        <v>0</v>
      </c>
      <c r="BP105" s="442">
        <f t="shared" si="332"/>
        <v>0</v>
      </c>
      <c r="BQ105" s="443">
        <f t="shared" si="333"/>
        <v>0</v>
      </c>
      <c r="BR105" s="441">
        <f t="shared" si="334"/>
        <v>0</v>
      </c>
      <c r="BS105" s="442">
        <f t="shared" si="335"/>
        <v>0</v>
      </c>
      <c r="BT105" s="442">
        <f t="shared" si="336"/>
        <v>0</v>
      </c>
      <c r="BU105" s="443">
        <f t="shared" si="337"/>
        <v>0</v>
      </c>
    </row>
    <row r="106" spans="1:73" s="130" customFormat="1" ht="15">
      <c r="A106" s="424">
        <f t="shared" si="338"/>
        <v>4</v>
      </c>
      <c r="B106" s="498" t="s">
        <v>36</v>
      </c>
      <c r="C106" s="496" t="s">
        <v>139</v>
      </c>
      <c r="D106" s="496" t="s">
        <v>139</v>
      </c>
      <c r="E106" s="9" t="s">
        <v>141</v>
      </c>
      <c r="F106" s="428">
        <f t="shared" si="283"/>
        <v>0</v>
      </c>
      <c r="G106" s="456">
        <f t="shared" si="284"/>
        <v>0</v>
      </c>
      <c r="H106" s="927">
        <f t="shared" si="321"/>
        <v>0</v>
      </c>
      <c r="I106" s="928"/>
      <c r="J106" s="428"/>
      <c r="K106" s="430" t="str">
        <f>IF(J106&lt;&gt;"",VLOOKUP(J106,'Eingabe 2 - Los 3'!P$4:R$21,2),"keine Zuweisung")</f>
        <v>keine Zuweisung</v>
      </c>
      <c r="L106" s="428"/>
      <c r="M106" s="431"/>
      <c r="N106" s="432">
        <v>12.8</v>
      </c>
      <c r="O106" s="429">
        <v>45</v>
      </c>
      <c r="P106" s="429" t="s">
        <v>250</v>
      </c>
      <c r="Q106" s="433">
        <v>0</v>
      </c>
      <c r="R106" s="434">
        <v>0</v>
      </c>
      <c r="S106" s="435">
        <v>0</v>
      </c>
      <c r="T106" s="165"/>
      <c r="U106" s="279"/>
      <c r="V106" s="60">
        <f t="shared" si="285"/>
        <v>0</v>
      </c>
      <c r="W106" s="61">
        <f t="shared" si="286"/>
        <v>0</v>
      </c>
      <c r="X106" s="61">
        <f t="shared" si="287"/>
        <v>0</v>
      </c>
      <c r="Y106" s="62">
        <f t="shared" si="288"/>
        <v>0</v>
      </c>
      <c r="Z106" s="60">
        <f t="shared" si="289"/>
        <v>0</v>
      </c>
      <c r="AA106" s="61">
        <f t="shared" si="290"/>
        <v>0</v>
      </c>
      <c r="AB106" s="61">
        <f t="shared" si="291"/>
        <v>0</v>
      </c>
      <c r="AC106" s="62">
        <f t="shared" si="292"/>
        <v>0</v>
      </c>
      <c r="AD106" s="60">
        <f t="shared" si="293"/>
        <v>0</v>
      </c>
      <c r="AE106" s="61">
        <f t="shared" si="294"/>
        <v>0</v>
      </c>
      <c r="AF106" s="61">
        <f t="shared" si="295"/>
        <v>0</v>
      </c>
      <c r="AG106" s="62">
        <f t="shared" si="296"/>
        <v>0</v>
      </c>
      <c r="AH106" s="60">
        <f t="shared" si="297"/>
        <v>0</v>
      </c>
      <c r="AI106" s="61">
        <f t="shared" si="298"/>
        <v>0</v>
      </c>
      <c r="AJ106" s="61">
        <f t="shared" si="299"/>
        <v>0</v>
      </c>
      <c r="AK106" s="62">
        <f t="shared" si="300"/>
        <v>0</v>
      </c>
      <c r="AL106" s="60">
        <f t="shared" si="301"/>
        <v>0</v>
      </c>
      <c r="AM106" s="61">
        <f t="shared" si="302"/>
        <v>0</v>
      </c>
      <c r="AN106" s="61">
        <f t="shared" si="303"/>
        <v>0</v>
      </c>
      <c r="AO106" s="62">
        <f t="shared" si="304"/>
        <v>0</v>
      </c>
      <c r="AP106" s="60">
        <f t="shared" si="305"/>
        <v>0</v>
      </c>
      <c r="AQ106" s="61">
        <f t="shared" si="306"/>
        <v>0</v>
      </c>
      <c r="AR106" s="61">
        <f t="shared" si="307"/>
        <v>0</v>
      </c>
      <c r="AS106" s="62">
        <f t="shared" si="308"/>
        <v>0</v>
      </c>
      <c r="AT106" s="60">
        <f t="shared" si="309"/>
        <v>0</v>
      </c>
      <c r="AU106" s="61">
        <f t="shared" si="310"/>
        <v>0</v>
      </c>
      <c r="AV106" s="61">
        <f t="shared" si="311"/>
        <v>0</v>
      </c>
      <c r="AW106" s="62">
        <f t="shared" si="312"/>
        <v>0</v>
      </c>
      <c r="AX106" s="60">
        <f t="shared" si="313"/>
        <v>0</v>
      </c>
      <c r="AY106" s="61">
        <f t="shared" si="314"/>
        <v>0</v>
      </c>
      <c r="AZ106" s="61">
        <f t="shared" si="315"/>
        <v>0</v>
      </c>
      <c r="BA106" s="62">
        <f t="shared" si="316"/>
        <v>0</v>
      </c>
      <c r="BB106" s="256">
        <f t="shared" si="317"/>
        <v>0</v>
      </c>
      <c r="BC106" s="257">
        <f t="shared" si="318"/>
        <v>0</v>
      </c>
      <c r="BD106" s="257">
        <f t="shared" si="319"/>
        <v>0</v>
      </c>
      <c r="BE106" s="258">
        <f t="shared" si="320"/>
        <v>0</v>
      </c>
      <c r="BF106" s="441">
        <f t="shared" si="322"/>
        <v>0</v>
      </c>
      <c r="BG106" s="442">
        <f t="shared" si="323"/>
        <v>0</v>
      </c>
      <c r="BH106" s="442">
        <f t="shared" si="324"/>
        <v>0</v>
      </c>
      <c r="BI106" s="443">
        <f t="shared" si="325"/>
        <v>0</v>
      </c>
      <c r="BJ106" s="441">
        <f t="shared" si="326"/>
        <v>0</v>
      </c>
      <c r="BK106" s="442">
        <f t="shared" si="327"/>
        <v>0</v>
      </c>
      <c r="BL106" s="442">
        <f t="shared" si="328"/>
        <v>0</v>
      </c>
      <c r="BM106" s="443">
        <f t="shared" si="329"/>
        <v>0</v>
      </c>
      <c r="BN106" s="441">
        <f t="shared" si="330"/>
        <v>0</v>
      </c>
      <c r="BO106" s="442">
        <f t="shared" si="331"/>
        <v>0</v>
      </c>
      <c r="BP106" s="442">
        <f t="shared" si="332"/>
        <v>0</v>
      </c>
      <c r="BQ106" s="443">
        <f t="shared" si="333"/>
        <v>0</v>
      </c>
      <c r="BR106" s="441">
        <f t="shared" si="334"/>
        <v>0</v>
      </c>
      <c r="BS106" s="442">
        <f t="shared" si="335"/>
        <v>0</v>
      </c>
      <c r="BT106" s="442">
        <f t="shared" si="336"/>
        <v>0</v>
      </c>
      <c r="BU106" s="443">
        <f t="shared" si="337"/>
        <v>0</v>
      </c>
    </row>
    <row r="107" spans="1:73" s="130" customFormat="1" ht="15" customHeight="1">
      <c r="A107" s="424">
        <f t="shared" si="338"/>
        <v>5</v>
      </c>
      <c r="B107" s="497" t="s">
        <v>37</v>
      </c>
      <c r="C107" s="496" t="s">
        <v>244</v>
      </c>
      <c r="D107" s="496" t="s">
        <v>244</v>
      </c>
      <c r="E107" s="9" t="s">
        <v>142</v>
      </c>
      <c r="F107" s="428">
        <f t="shared" si="283"/>
        <v>1</v>
      </c>
      <c r="G107" s="456">
        <f t="shared" si="284"/>
        <v>1</v>
      </c>
      <c r="H107" s="927">
        <f t="shared" si="321"/>
        <v>52</v>
      </c>
      <c r="I107" s="928"/>
      <c r="J107" s="428">
        <v>312</v>
      </c>
      <c r="K107" s="430" t="str">
        <f>IF(J107&lt;&gt;"",VLOOKUP(J107,'Eingabe 2 - Los 3'!P$4:R$21,2),"keine Zuweisung")</f>
        <v>GM - Büroräume DG., Teek., Treppe</v>
      </c>
      <c r="L107" s="428"/>
      <c r="M107" s="431"/>
      <c r="N107" s="432">
        <v>12.8</v>
      </c>
      <c r="O107" s="429">
        <v>46</v>
      </c>
      <c r="P107" s="429" t="s">
        <v>248</v>
      </c>
      <c r="Q107" s="433">
        <v>0</v>
      </c>
      <c r="R107" s="434">
        <v>0</v>
      </c>
      <c r="S107" s="435">
        <v>0</v>
      </c>
      <c r="T107" s="165"/>
      <c r="U107" s="279"/>
      <c r="V107" s="60">
        <f t="shared" si="285"/>
        <v>0</v>
      </c>
      <c r="W107" s="61">
        <f t="shared" si="286"/>
        <v>0</v>
      </c>
      <c r="X107" s="61">
        <f t="shared" si="287"/>
        <v>0</v>
      </c>
      <c r="Y107" s="62">
        <f t="shared" si="288"/>
        <v>0</v>
      </c>
      <c r="Z107" s="60">
        <f t="shared" si="289"/>
        <v>0</v>
      </c>
      <c r="AA107" s="61">
        <f t="shared" si="290"/>
        <v>0</v>
      </c>
      <c r="AB107" s="61">
        <f t="shared" si="291"/>
        <v>0</v>
      </c>
      <c r="AC107" s="62">
        <f t="shared" si="292"/>
        <v>0</v>
      </c>
      <c r="AD107" s="60">
        <f t="shared" si="293"/>
        <v>0</v>
      </c>
      <c r="AE107" s="61">
        <f t="shared" si="294"/>
        <v>0</v>
      </c>
      <c r="AF107" s="61">
        <f t="shared" si="295"/>
        <v>0</v>
      </c>
      <c r="AG107" s="62">
        <f t="shared" si="296"/>
        <v>0</v>
      </c>
      <c r="AH107" s="60">
        <f t="shared" si="297"/>
        <v>0</v>
      </c>
      <c r="AI107" s="61">
        <f t="shared" si="298"/>
        <v>0</v>
      </c>
      <c r="AJ107" s="61">
        <f t="shared" si="299"/>
        <v>0</v>
      </c>
      <c r="AK107" s="62">
        <f t="shared" si="300"/>
        <v>0</v>
      </c>
      <c r="AL107" s="60">
        <f t="shared" si="301"/>
        <v>0</v>
      </c>
      <c r="AM107" s="61">
        <f t="shared" si="302"/>
        <v>0</v>
      </c>
      <c r="AN107" s="61">
        <f t="shared" si="303"/>
        <v>0</v>
      </c>
      <c r="AO107" s="62">
        <f t="shared" si="304"/>
        <v>0</v>
      </c>
      <c r="AP107" s="60">
        <f t="shared" si="305"/>
        <v>0</v>
      </c>
      <c r="AQ107" s="61">
        <f t="shared" si="306"/>
        <v>0</v>
      </c>
      <c r="AR107" s="61">
        <f t="shared" si="307"/>
        <v>0</v>
      </c>
      <c r="AS107" s="62">
        <f t="shared" si="308"/>
        <v>0</v>
      </c>
      <c r="AT107" s="60">
        <f t="shared" si="309"/>
        <v>0</v>
      </c>
      <c r="AU107" s="61">
        <f t="shared" si="310"/>
        <v>0</v>
      </c>
      <c r="AV107" s="61">
        <f t="shared" si="311"/>
        <v>0</v>
      </c>
      <c r="AW107" s="62">
        <f t="shared" si="312"/>
        <v>0</v>
      </c>
      <c r="AX107" s="60">
        <f t="shared" si="313"/>
        <v>0</v>
      </c>
      <c r="AY107" s="61">
        <f t="shared" si="314"/>
        <v>0</v>
      </c>
      <c r="AZ107" s="61">
        <f t="shared" si="315"/>
        <v>0</v>
      </c>
      <c r="BA107" s="62">
        <f t="shared" si="316"/>
        <v>0</v>
      </c>
      <c r="BB107" s="256">
        <f t="shared" si="317"/>
        <v>0</v>
      </c>
      <c r="BC107" s="257">
        <f t="shared" si="318"/>
        <v>0</v>
      </c>
      <c r="BD107" s="257">
        <f t="shared" si="319"/>
        <v>0</v>
      </c>
      <c r="BE107" s="258">
        <f t="shared" si="320"/>
        <v>0</v>
      </c>
      <c r="BF107" s="441">
        <f t="shared" si="322"/>
        <v>0</v>
      </c>
      <c r="BG107" s="442">
        <f t="shared" si="323"/>
        <v>0</v>
      </c>
      <c r="BH107" s="442">
        <f t="shared" si="324"/>
        <v>0</v>
      </c>
      <c r="BI107" s="443">
        <f t="shared" si="325"/>
        <v>0</v>
      </c>
      <c r="BJ107" s="441">
        <f t="shared" si="326"/>
        <v>0</v>
      </c>
      <c r="BK107" s="442">
        <f t="shared" si="327"/>
        <v>0</v>
      </c>
      <c r="BL107" s="442">
        <f t="shared" si="328"/>
        <v>0</v>
      </c>
      <c r="BM107" s="443">
        <f t="shared" si="329"/>
        <v>0</v>
      </c>
      <c r="BN107" s="441">
        <f t="shared" si="330"/>
        <v>12.8</v>
      </c>
      <c r="BO107" s="442">
        <f t="shared" si="331"/>
        <v>0</v>
      </c>
      <c r="BP107" s="442">
        <f t="shared" si="332"/>
        <v>0</v>
      </c>
      <c r="BQ107" s="443">
        <f t="shared" si="333"/>
        <v>12.8</v>
      </c>
      <c r="BR107" s="441">
        <f t="shared" si="334"/>
        <v>0</v>
      </c>
      <c r="BS107" s="442">
        <f t="shared" si="335"/>
        <v>0</v>
      </c>
      <c r="BT107" s="442">
        <f t="shared" si="336"/>
        <v>0</v>
      </c>
      <c r="BU107" s="443">
        <f t="shared" si="337"/>
        <v>0</v>
      </c>
    </row>
    <row r="108" spans="1:73" s="130" customFormat="1" ht="15">
      <c r="A108" s="424">
        <f t="shared" si="338"/>
        <v>6</v>
      </c>
      <c r="B108" s="497" t="s">
        <v>38</v>
      </c>
      <c r="C108" s="499" t="s">
        <v>139</v>
      </c>
      <c r="D108" s="499" t="s">
        <v>139</v>
      </c>
      <c r="E108" s="9" t="s">
        <v>141</v>
      </c>
      <c r="F108" s="428">
        <f t="shared" si="283"/>
        <v>0</v>
      </c>
      <c r="G108" s="456">
        <f t="shared" si="284"/>
        <v>0</v>
      </c>
      <c r="H108" s="927">
        <f t="shared" si="321"/>
        <v>0</v>
      </c>
      <c r="I108" s="928"/>
      <c r="J108" s="428"/>
      <c r="K108" s="430" t="str">
        <f>IF(J108&lt;&gt;"",VLOOKUP(J108,'Eingabe 2 - Los 3'!P$4:R$21,2),"keine Zuweisung")</f>
        <v>keine Zuweisung</v>
      </c>
      <c r="L108" s="428"/>
      <c r="M108" s="431"/>
      <c r="N108" s="432">
        <v>45</v>
      </c>
      <c r="O108" s="429">
        <v>47</v>
      </c>
      <c r="P108" s="429" t="s">
        <v>250</v>
      </c>
      <c r="Q108" s="433">
        <v>0</v>
      </c>
      <c r="R108" s="434">
        <v>0</v>
      </c>
      <c r="S108" s="435">
        <v>0</v>
      </c>
      <c r="T108" s="165"/>
      <c r="U108" s="279"/>
      <c r="V108" s="60">
        <f t="shared" si="285"/>
        <v>0</v>
      </c>
      <c r="W108" s="61">
        <f t="shared" si="286"/>
        <v>0</v>
      </c>
      <c r="X108" s="61">
        <f t="shared" si="287"/>
        <v>0</v>
      </c>
      <c r="Y108" s="62">
        <f t="shared" si="288"/>
        <v>0</v>
      </c>
      <c r="Z108" s="60">
        <f t="shared" si="289"/>
        <v>0</v>
      </c>
      <c r="AA108" s="61">
        <f t="shared" si="290"/>
        <v>0</v>
      </c>
      <c r="AB108" s="61">
        <f t="shared" si="291"/>
        <v>0</v>
      </c>
      <c r="AC108" s="62">
        <f t="shared" si="292"/>
        <v>0</v>
      </c>
      <c r="AD108" s="60">
        <f t="shared" si="293"/>
        <v>0</v>
      </c>
      <c r="AE108" s="61">
        <f t="shared" si="294"/>
        <v>0</v>
      </c>
      <c r="AF108" s="61">
        <f t="shared" si="295"/>
        <v>0</v>
      </c>
      <c r="AG108" s="62">
        <f t="shared" si="296"/>
        <v>0</v>
      </c>
      <c r="AH108" s="60">
        <f t="shared" si="297"/>
        <v>0</v>
      </c>
      <c r="AI108" s="61">
        <f t="shared" si="298"/>
        <v>0</v>
      </c>
      <c r="AJ108" s="61">
        <f t="shared" si="299"/>
        <v>0</v>
      </c>
      <c r="AK108" s="62">
        <f t="shared" si="300"/>
        <v>0</v>
      </c>
      <c r="AL108" s="60">
        <f t="shared" si="301"/>
        <v>0</v>
      </c>
      <c r="AM108" s="61">
        <f t="shared" si="302"/>
        <v>0</v>
      </c>
      <c r="AN108" s="61">
        <f t="shared" si="303"/>
        <v>0</v>
      </c>
      <c r="AO108" s="62">
        <f t="shared" si="304"/>
        <v>0</v>
      </c>
      <c r="AP108" s="60">
        <f t="shared" si="305"/>
        <v>0</v>
      </c>
      <c r="AQ108" s="61">
        <f t="shared" si="306"/>
        <v>0</v>
      </c>
      <c r="AR108" s="61">
        <f t="shared" si="307"/>
        <v>0</v>
      </c>
      <c r="AS108" s="62">
        <f t="shared" si="308"/>
        <v>0</v>
      </c>
      <c r="AT108" s="60">
        <f t="shared" si="309"/>
        <v>0</v>
      </c>
      <c r="AU108" s="61">
        <f t="shared" si="310"/>
        <v>0</v>
      </c>
      <c r="AV108" s="61">
        <f t="shared" si="311"/>
        <v>0</v>
      </c>
      <c r="AW108" s="62">
        <f t="shared" si="312"/>
        <v>0</v>
      </c>
      <c r="AX108" s="60">
        <f t="shared" si="313"/>
        <v>0</v>
      </c>
      <c r="AY108" s="61">
        <f t="shared" si="314"/>
        <v>0</v>
      </c>
      <c r="AZ108" s="61">
        <f t="shared" si="315"/>
        <v>0</v>
      </c>
      <c r="BA108" s="62">
        <f t="shared" si="316"/>
        <v>0</v>
      </c>
      <c r="BB108" s="256">
        <f t="shared" si="317"/>
        <v>0</v>
      </c>
      <c r="BC108" s="257">
        <f t="shared" si="318"/>
        <v>0</v>
      </c>
      <c r="BD108" s="257">
        <f t="shared" si="319"/>
        <v>0</v>
      </c>
      <c r="BE108" s="258">
        <f t="shared" si="320"/>
        <v>0</v>
      </c>
      <c r="BF108" s="441">
        <f t="shared" si="322"/>
        <v>0</v>
      </c>
      <c r="BG108" s="442">
        <f t="shared" si="323"/>
        <v>0</v>
      </c>
      <c r="BH108" s="442">
        <f t="shared" si="324"/>
        <v>0</v>
      </c>
      <c r="BI108" s="443">
        <f t="shared" si="325"/>
        <v>0</v>
      </c>
      <c r="BJ108" s="441">
        <f t="shared" si="326"/>
        <v>0</v>
      </c>
      <c r="BK108" s="442">
        <f t="shared" si="327"/>
        <v>0</v>
      </c>
      <c r="BL108" s="442">
        <f t="shared" si="328"/>
        <v>0</v>
      </c>
      <c r="BM108" s="443">
        <f t="shared" si="329"/>
        <v>0</v>
      </c>
      <c r="BN108" s="441">
        <f t="shared" si="330"/>
        <v>0</v>
      </c>
      <c r="BO108" s="442">
        <f t="shared" si="331"/>
        <v>0</v>
      </c>
      <c r="BP108" s="442">
        <f t="shared" si="332"/>
        <v>0</v>
      </c>
      <c r="BQ108" s="443">
        <f t="shared" si="333"/>
        <v>0</v>
      </c>
      <c r="BR108" s="441">
        <f t="shared" si="334"/>
        <v>0</v>
      </c>
      <c r="BS108" s="442">
        <f t="shared" si="335"/>
        <v>0</v>
      </c>
      <c r="BT108" s="442">
        <f t="shared" si="336"/>
        <v>0</v>
      </c>
      <c r="BU108" s="443">
        <f t="shared" si="337"/>
        <v>0</v>
      </c>
    </row>
    <row r="109" spans="1:73" s="130" customFormat="1" ht="15">
      <c r="A109" s="424">
        <f t="shared" si="338"/>
        <v>7</v>
      </c>
      <c r="B109" s="497" t="s">
        <v>39</v>
      </c>
      <c r="C109" s="496" t="s">
        <v>279</v>
      </c>
      <c r="D109" s="496" t="s">
        <v>279</v>
      </c>
      <c r="E109" s="9" t="s">
        <v>142</v>
      </c>
      <c r="F109" s="428">
        <f t="shared" si="283"/>
        <v>1</v>
      </c>
      <c r="G109" s="456">
        <f t="shared" si="284"/>
        <v>1</v>
      </c>
      <c r="H109" s="927">
        <f t="shared" si="321"/>
        <v>52</v>
      </c>
      <c r="I109" s="928"/>
      <c r="J109" s="428">
        <v>312</v>
      </c>
      <c r="K109" s="430" t="str">
        <f>IF(J109&lt;&gt;"",VLOOKUP(J109,'Eingabe 2 - Los 3'!P$4:R$21,2),"keine Zuweisung")</f>
        <v>GM - Büroräume DG., Teek., Treppe</v>
      </c>
      <c r="L109" s="428"/>
      <c r="M109" s="431"/>
      <c r="N109" s="432">
        <v>6.4</v>
      </c>
      <c r="O109" s="429">
        <v>48</v>
      </c>
      <c r="P109" s="429" t="s">
        <v>250</v>
      </c>
      <c r="Q109" s="433">
        <v>0</v>
      </c>
      <c r="R109" s="434">
        <v>0</v>
      </c>
      <c r="S109" s="435">
        <v>0</v>
      </c>
      <c r="T109" s="165"/>
      <c r="U109" s="279"/>
      <c r="V109" s="60">
        <f t="shared" si="285"/>
        <v>0</v>
      </c>
      <c r="W109" s="61">
        <f t="shared" si="286"/>
        <v>0</v>
      </c>
      <c r="X109" s="61">
        <f t="shared" si="287"/>
        <v>0</v>
      </c>
      <c r="Y109" s="62">
        <f t="shared" si="288"/>
        <v>0</v>
      </c>
      <c r="Z109" s="60">
        <f t="shared" si="289"/>
        <v>0</v>
      </c>
      <c r="AA109" s="61">
        <f t="shared" si="290"/>
        <v>0</v>
      </c>
      <c r="AB109" s="61">
        <f t="shared" si="291"/>
        <v>0</v>
      </c>
      <c r="AC109" s="62">
        <f t="shared" si="292"/>
        <v>0</v>
      </c>
      <c r="AD109" s="60">
        <f t="shared" si="293"/>
        <v>0</v>
      </c>
      <c r="AE109" s="61">
        <f t="shared" si="294"/>
        <v>0</v>
      </c>
      <c r="AF109" s="61">
        <f t="shared" si="295"/>
        <v>0</v>
      </c>
      <c r="AG109" s="62">
        <f t="shared" si="296"/>
        <v>0</v>
      </c>
      <c r="AH109" s="60">
        <f t="shared" si="297"/>
        <v>0</v>
      </c>
      <c r="AI109" s="61">
        <f t="shared" si="298"/>
        <v>0</v>
      </c>
      <c r="AJ109" s="61">
        <f t="shared" si="299"/>
        <v>0</v>
      </c>
      <c r="AK109" s="62">
        <f t="shared" si="300"/>
        <v>0</v>
      </c>
      <c r="AL109" s="60">
        <f t="shared" si="301"/>
        <v>0</v>
      </c>
      <c r="AM109" s="61">
        <f t="shared" si="302"/>
        <v>0</v>
      </c>
      <c r="AN109" s="61">
        <f t="shared" si="303"/>
        <v>0</v>
      </c>
      <c r="AO109" s="62">
        <f t="shared" si="304"/>
        <v>0</v>
      </c>
      <c r="AP109" s="60">
        <f t="shared" si="305"/>
        <v>0</v>
      </c>
      <c r="AQ109" s="61">
        <f t="shared" si="306"/>
        <v>0</v>
      </c>
      <c r="AR109" s="61">
        <f t="shared" si="307"/>
        <v>0</v>
      </c>
      <c r="AS109" s="62">
        <f t="shared" si="308"/>
        <v>0</v>
      </c>
      <c r="AT109" s="60">
        <f t="shared" si="309"/>
        <v>0</v>
      </c>
      <c r="AU109" s="61">
        <f t="shared" si="310"/>
        <v>0</v>
      </c>
      <c r="AV109" s="61">
        <f t="shared" si="311"/>
        <v>0</v>
      </c>
      <c r="AW109" s="62">
        <f t="shared" si="312"/>
        <v>0</v>
      </c>
      <c r="AX109" s="60">
        <f t="shared" si="313"/>
        <v>0</v>
      </c>
      <c r="AY109" s="61">
        <f t="shared" si="314"/>
        <v>0</v>
      </c>
      <c r="AZ109" s="61">
        <f t="shared" si="315"/>
        <v>0</v>
      </c>
      <c r="BA109" s="62">
        <f t="shared" si="316"/>
        <v>0</v>
      </c>
      <c r="BB109" s="256">
        <f t="shared" si="317"/>
        <v>0</v>
      </c>
      <c r="BC109" s="257">
        <f t="shared" si="318"/>
        <v>0</v>
      </c>
      <c r="BD109" s="257">
        <f t="shared" si="319"/>
        <v>0</v>
      </c>
      <c r="BE109" s="258">
        <f t="shared" si="320"/>
        <v>0</v>
      </c>
      <c r="BF109" s="441">
        <f t="shared" si="322"/>
        <v>0</v>
      </c>
      <c r="BG109" s="442">
        <f t="shared" si="323"/>
        <v>0</v>
      </c>
      <c r="BH109" s="442">
        <f t="shared" si="324"/>
        <v>0</v>
      </c>
      <c r="BI109" s="443">
        <f t="shared" si="325"/>
        <v>0</v>
      </c>
      <c r="BJ109" s="441">
        <f t="shared" si="326"/>
        <v>0</v>
      </c>
      <c r="BK109" s="442">
        <f t="shared" si="327"/>
        <v>0</v>
      </c>
      <c r="BL109" s="442">
        <f t="shared" si="328"/>
        <v>0</v>
      </c>
      <c r="BM109" s="443">
        <f t="shared" si="329"/>
        <v>0</v>
      </c>
      <c r="BN109" s="441">
        <f t="shared" si="330"/>
        <v>6.4</v>
      </c>
      <c r="BO109" s="442">
        <f t="shared" si="331"/>
        <v>0</v>
      </c>
      <c r="BP109" s="442">
        <f t="shared" si="332"/>
        <v>0</v>
      </c>
      <c r="BQ109" s="443">
        <f t="shared" si="333"/>
        <v>6.4</v>
      </c>
      <c r="BR109" s="441">
        <f t="shared" si="334"/>
        <v>0</v>
      </c>
      <c r="BS109" s="442">
        <f t="shared" si="335"/>
        <v>0</v>
      </c>
      <c r="BT109" s="442">
        <f t="shared" si="336"/>
        <v>0</v>
      </c>
      <c r="BU109" s="443">
        <f t="shared" si="337"/>
        <v>0</v>
      </c>
    </row>
    <row r="110" spans="1:73" s="130" customFormat="1" ht="15">
      <c r="A110" s="424">
        <f t="shared" si="338"/>
        <v>8</v>
      </c>
      <c r="B110" s="497" t="s">
        <v>40</v>
      </c>
      <c r="C110" s="496" t="s">
        <v>280</v>
      </c>
      <c r="D110" s="496" t="s">
        <v>280</v>
      </c>
      <c r="E110" s="9" t="s">
        <v>142</v>
      </c>
      <c r="F110" s="428">
        <f t="shared" si="283"/>
        <v>1</v>
      </c>
      <c r="G110" s="456">
        <f t="shared" si="284"/>
        <v>1</v>
      </c>
      <c r="H110" s="927">
        <f t="shared" si="321"/>
        <v>52</v>
      </c>
      <c r="I110" s="928"/>
      <c r="J110" s="428">
        <v>313</v>
      </c>
      <c r="K110" s="430" t="str">
        <f>IF(J110&lt;&gt;"",VLOOKUP(J110,'Eingabe 2 - Los 3'!P$4:R$21,2),"keine Zuweisung")</f>
        <v>GM - öffentliche Toiletten</v>
      </c>
      <c r="L110" s="428"/>
      <c r="M110" s="431"/>
      <c r="N110" s="432">
        <v>18.7</v>
      </c>
      <c r="O110" s="429">
        <v>49</v>
      </c>
      <c r="P110" s="429" t="s">
        <v>250</v>
      </c>
      <c r="Q110" s="433">
        <v>0</v>
      </c>
      <c r="R110" s="434">
        <v>0</v>
      </c>
      <c r="S110" s="435">
        <v>0</v>
      </c>
      <c r="T110" s="165"/>
      <c r="U110" s="279"/>
      <c r="V110" s="60">
        <f t="shared" si="285"/>
        <v>0</v>
      </c>
      <c r="W110" s="61">
        <f t="shared" si="286"/>
        <v>0</v>
      </c>
      <c r="X110" s="61">
        <f t="shared" si="287"/>
        <v>0</v>
      </c>
      <c r="Y110" s="62">
        <f t="shared" si="288"/>
        <v>0</v>
      </c>
      <c r="Z110" s="60">
        <f t="shared" si="289"/>
        <v>0</v>
      </c>
      <c r="AA110" s="61">
        <f t="shared" si="290"/>
        <v>0</v>
      </c>
      <c r="AB110" s="61">
        <f t="shared" si="291"/>
        <v>0</v>
      </c>
      <c r="AC110" s="62">
        <f t="shared" si="292"/>
        <v>0</v>
      </c>
      <c r="AD110" s="60">
        <f t="shared" si="293"/>
        <v>0</v>
      </c>
      <c r="AE110" s="61">
        <f t="shared" si="294"/>
        <v>0</v>
      </c>
      <c r="AF110" s="61">
        <f t="shared" si="295"/>
        <v>0</v>
      </c>
      <c r="AG110" s="62">
        <f t="shared" si="296"/>
        <v>0</v>
      </c>
      <c r="AH110" s="60">
        <f t="shared" si="297"/>
        <v>0</v>
      </c>
      <c r="AI110" s="61">
        <f t="shared" si="298"/>
        <v>0</v>
      </c>
      <c r="AJ110" s="61">
        <f t="shared" si="299"/>
        <v>0</v>
      </c>
      <c r="AK110" s="62">
        <f t="shared" si="300"/>
        <v>0</v>
      </c>
      <c r="AL110" s="60">
        <f t="shared" si="301"/>
        <v>0</v>
      </c>
      <c r="AM110" s="61">
        <f t="shared" si="302"/>
        <v>0</v>
      </c>
      <c r="AN110" s="61">
        <f t="shared" si="303"/>
        <v>0</v>
      </c>
      <c r="AO110" s="62">
        <f t="shared" si="304"/>
        <v>0</v>
      </c>
      <c r="AP110" s="60">
        <f t="shared" si="305"/>
        <v>0</v>
      </c>
      <c r="AQ110" s="61">
        <f t="shared" si="306"/>
        <v>0</v>
      </c>
      <c r="AR110" s="61">
        <f t="shared" si="307"/>
        <v>0</v>
      </c>
      <c r="AS110" s="62">
        <f t="shared" si="308"/>
        <v>0</v>
      </c>
      <c r="AT110" s="60">
        <f t="shared" si="309"/>
        <v>0</v>
      </c>
      <c r="AU110" s="61">
        <f t="shared" si="310"/>
        <v>0</v>
      </c>
      <c r="AV110" s="61">
        <f t="shared" si="311"/>
        <v>0</v>
      </c>
      <c r="AW110" s="62">
        <f t="shared" si="312"/>
        <v>0</v>
      </c>
      <c r="AX110" s="60">
        <f t="shared" si="313"/>
        <v>0</v>
      </c>
      <c r="AY110" s="61">
        <f t="shared" si="314"/>
        <v>0</v>
      </c>
      <c r="AZ110" s="61">
        <f t="shared" si="315"/>
        <v>0</v>
      </c>
      <c r="BA110" s="62">
        <f t="shared" si="316"/>
        <v>0</v>
      </c>
      <c r="BB110" s="256">
        <f t="shared" si="317"/>
        <v>0</v>
      </c>
      <c r="BC110" s="257">
        <f t="shared" si="318"/>
        <v>0</v>
      </c>
      <c r="BD110" s="257">
        <f t="shared" si="319"/>
        <v>0</v>
      </c>
      <c r="BE110" s="258">
        <f t="shared" si="320"/>
        <v>0</v>
      </c>
      <c r="BF110" s="441">
        <f t="shared" si="322"/>
        <v>0</v>
      </c>
      <c r="BG110" s="442">
        <f t="shared" si="323"/>
        <v>0</v>
      </c>
      <c r="BH110" s="442">
        <f t="shared" si="324"/>
        <v>0</v>
      </c>
      <c r="BI110" s="443">
        <f t="shared" si="325"/>
        <v>0</v>
      </c>
      <c r="BJ110" s="441">
        <f t="shared" si="326"/>
        <v>0</v>
      </c>
      <c r="BK110" s="442">
        <f t="shared" si="327"/>
        <v>0</v>
      </c>
      <c r="BL110" s="442">
        <f t="shared" si="328"/>
        <v>0</v>
      </c>
      <c r="BM110" s="443">
        <f t="shared" si="329"/>
        <v>0</v>
      </c>
      <c r="BN110" s="441">
        <f t="shared" si="330"/>
        <v>0</v>
      </c>
      <c r="BO110" s="442">
        <f t="shared" si="331"/>
        <v>0</v>
      </c>
      <c r="BP110" s="442">
        <f t="shared" si="332"/>
        <v>0</v>
      </c>
      <c r="BQ110" s="443">
        <f t="shared" si="333"/>
        <v>0</v>
      </c>
      <c r="BR110" s="441">
        <f t="shared" si="334"/>
        <v>18.7</v>
      </c>
      <c r="BS110" s="442">
        <f t="shared" si="335"/>
        <v>0</v>
      </c>
      <c r="BT110" s="442">
        <f t="shared" si="336"/>
        <v>0</v>
      </c>
      <c r="BU110" s="443">
        <f t="shared" si="337"/>
        <v>18.7</v>
      </c>
    </row>
    <row r="111" spans="1:73" s="130" customFormat="1" ht="15" customHeight="1">
      <c r="A111" s="424">
        <f t="shared" si="338"/>
        <v>9</v>
      </c>
      <c r="B111" s="497" t="s">
        <v>41</v>
      </c>
      <c r="C111" s="496" t="s">
        <v>269</v>
      </c>
      <c r="D111" s="496" t="s">
        <v>269</v>
      </c>
      <c r="E111" s="9" t="s">
        <v>142</v>
      </c>
      <c r="F111" s="428">
        <f t="shared" si="283"/>
        <v>1</v>
      </c>
      <c r="G111" s="456">
        <f t="shared" si="284"/>
        <v>1</v>
      </c>
      <c r="H111" s="927">
        <f t="shared" si="321"/>
        <v>52</v>
      </c>
      <c r="I111" s="928"/>
      <c r="J111" s="428">
        <v>311</v>
      </c>
      <c r="K111" s="430" t="str">
        <f>IF(J111&lt;&gt;"",VLOOKUP(J111,'Eingabe 2 - Los 3'!P$4:R$21,2),"keine Zuweisung")</f>
        <v>GM - Treppen - EG/OG</v>
      </c>
      <c r="L111" s="428"/>
      <c r="M111" s="431"/>
      <c r="N111" s="432">
        <v>27.18</v>
      </c>
      <c r="O111" s="429">
        <v>50</v>
      </c>
      <c r="P111" s="429" t="s">
        <v>250</v>
      </c>
      <c r="Q111" s="433">
        <v>0</v>
      </c>
      <c r="R111" s="434">
        <v>0</v>
      </c>
      <c r="S111" s="435">
        <v>0</v>
      </c>
      <c r="T111" s="165"/>
      <c r="U111" s="279"/>
      <c r="V111" s="60">
        <f t="shared" si="285"/>
        <v>0</v>
      </c>
      <c r="W111" s="61">
        <f t="shared" si="286"/>
        <v>0</v>
      </c>
      <c r="X111" s="61">
        <f t="shared" si="287"/>
        <v>0</v>
      </c>
      <c r="Y111" s="62">
        <f t="shared" si="288"/>
        <v>0</v>
      </c>
      <c r="Z111" s="60">
        <f t="shared" si="289"/>
        <v>0</v>
      </c>
      <c r="AA111" s="61">
        <f t="shared" si="290"/>
        <v>0</v>
      </c>
      <c r="AB111" s="61">
        <f t="shared" si="291"/>
        <v>0</v>
      </c>
      <c r="AC111" s="62">
        <f t="shared" si="292"/>
        <v>0</v>
      </c>
      <c r="AD111" s="60">
        <f t="shared" si="293"/>
        <v>0</v>
      </c>
      <c r="AE111" s="61">
        <f t="shared" si="294"/>
        <v>0</v>
      </c>
      <c r="AF111" s="61">
        <f t="shared" si="295"/>
        <v>0</v>
      </c>
      <c r="AG111" s="62">
        <f t="shared" si="296"/>
        <v>0</v>
      </c>
      <c r="AH111" s="60">
        <f t="shared" si="297"/>
        <v>0</v>
      </c>
      <c r="AI111" s="61">
        <f t="shared" si="298"/>
        <v>0</v>
      </c>
      <c r="AJ111" s="61">
        <f t="shared" si="299"/>
        <v>0</v>
      </c>
      <c r="AK111" s="62">
        <f t="shared" si="300"/>
        <v>0</v>
      </c>
      <c r="AL111" s="60">
        <f t="shared" si="301"/>
        <v>0</v>
      </c>
      <c r="AM111" s="61">
        <f t="shared" si="302"/>
        <v>0</v>
      </c>
      <c r="AN111" s="61">
        <f t="shared" si="303"/>
        <v>0</v>
      </c>
      <c r="AO111" s="62">
        <f t="shared" si="304"/>
        <v>0</v>
      </c>
      <c r="AP111" s="60">
        <f t="shared" si="305"/>
        <v>0</v>
      </c>
      <c r="AQ111" s="61">
        <f t="shared" si="306"/>
        <v>0</v>
      </c>
      <c r="AR111" s="61">
        <f t="shared" si="307"/>
        <v>0</v>
      </c>
      <c r="AS111" s="62">
        <f t="shared" si="308"/>
        <v>0</v>
      </c>
      <c r="AT111" s="60">
        <f t="shared" si="309"/>
        <v>0</v>
      </c>
      <c r="AU111" s="61">
        <f t="shared" si="310"/>
        <v>0</v>
      </c>
      <c r="AV111" s="61">
        <f t="shared" si="311"/>
        <v>0</v>
      </c>
      <c r="AW111" s="62">
        <f t="shared" si="312"/>
        <v>0</v>
      </c>
      <c r="AX111" s="60">
        <f t="shared" si="313"/>
        <v>0</v>
      </c>
      <c r="AY111" s="61">
        <f t="shared" si="314"/>
        <v>0</v>
      </c>
      <c r="AZ111" s="61">
        <f t="shared" si="315"/>
        <v>0</v>
      </c>
      <c r="BA111" s="62">
        <f t="shared" si="316"/>
        <v>0</v>
      </c>
      <c r="BB111" s="256">
        <f t="shared" si="317"/>
        <v>0</v>
      </c>
      <c r="BC111" s="257">
        <f t="shared" si="318"/>
        <v>0</v>
      </c>
      <c r="BD111" s="257">
        <f t="shared" si="319"/>
        <v>0</v>
      </c>
      <c r="BE111" s="258">
        <f t="shared" si="320"/>
        <v>0</v>
      </c>
      <c r="BF111" s="441">
        <f t="shared" si="322"/>
        <v>0</v>
      </c>
      <c r="BG111" s="442">
        <f t="shared" si="323"/>
        <v>0</v>
      </c>
      <c r="BH111" s="442">
        <f t="shared" si="324"/>
        <v>0</v>
      </c>
      <c r="BI111" s="443">
        <f t="shared" si="325"/>
        <v>0</v>
      </c>
      <c r="BJ111" s="441">
        <f t="shared" si="326"/>
        <v>27.18</v>
      </c>
      <c r="BK111" s="442">
        <f t="shared" si="327"/>
        <v>0</v>
      </c>
      <c r="BL111" s="442">
        <f t="shared" si="328"/>
        <v>0</v>
      </c>
      <c r="BM111" s="443">
        <f t="shared" si="329"/>
        <v>27.18</v>
      </c>
      <c r="BN111" s="441">
        <f t="shared" si="330"/>
        <v>0</v>
      </c>
      <c r="BO111" s="442">
        <f t="shared" si="331"/>
        <v>0</v>
      </c>
      <c r="BP111" s="442">
        <f t="shared" si="332"/>
        <v>0</v>
      </c>
      <c r="BQ111" s="443">
        <f t="shared" si="333"/>
        <v>0</v>
      </c>
      <c r="BR111" s="441">
        <f t="shared" si="334"/>
        <v>0</v>
      </c>
      <c r="BS111" s="442">
        <f t="shared" si="335"/>
        <v>0</v>
      </c>
      <c r="BT111" s="442">
        <f t="shared" si="336"/>
        <v>0</v>
      </c>
      <c r="BU111" s="443">
        <f t="shared" si="337"/>
        <v>0</v>
      </c>
    </row>
    <row r="112" spans="1:73" s="130" customFormat="1" ht="15">
      <c r="A112" s="424"/>
      <c r="B112" s="425"/>
      <c r="C112" s="426"/>
      <c r="D112" s="439"/>
      <c r="E112" s="9"/>
      <c r="F112" s="428">
        <f t="shared" si="283"/>
        <v>0</v>
      </c>
      <c r="G112" s="456">
        <f t="shared" si="284"/>
        <v>0</v>
      </c>
      <c r="H112" s="927">
        <f t="shared" si="321"/>
        <v>0</v>
      </c>
      <c r="I112" s="928"/>
      <c r="J112" s="428"/>
      <c r="K112" s="430" t="str">
        <f>IF(J112&lt;&gt;"",VLOOKUP(J112,'Eingabe 2 - Los 3'!P$4:R$21,2),"keine Zuweisung")</f>
        <v>keine Zuweisung</v>
      </c>
      <c r="L112" s="428"/>
      <c r="M112" s="431"/>
      <c r="N112" s="432">
        <v>0</v>
      </c>
      <c r="O112" s="429">
        <v>51</v>
      </c>
      <c r="P112" s="429">
        <v>0</v>
      </c>
      <c r="Q112" s="433">
        <v>0</v>
      </c>
      <c r="R112" s="434">
        <v>0</v>
      </c>
      <c r="S112" s="435">
        <v>0</v>
      </c>
      <c r="T112" s="165"/>
      <c r="U112" s="274"/>
      <c r="V112" s="60">
        <f t="shared" si="285"/>
        <v>0</v>
      </c>
      <c r="W112" s="61">
        <f t="shared" si="286"/>
        <v>0</v>
      </c>
      <c r="X112" s="61">
        <f t="shared" si="287"/>
        <v>0</v>
      </c>
      <c r="Y112" s="62">
        <f t="shared" si="288"/>
        <v>0</v>
      </c>
      <c r="Z112" s="60">
        <f t="shared" si="289"/>
        <v>0</v>
      </c>
      <c r="AA112" s="61">
        <f t="shared" si="290"/>
        <v>0</v>
      </c>
      <c r="AB112" s="61">
        <f t="shared" si="291"/>
        <v>0</v>
      </c>
      <c r="AC112" s="62">
        <f t="shared" si="292"/>
        <v>0</v>
      </c>
      <c r="AD112" s="60">
        <f t="shared" si="293"/>
        <v>0</v>
      </c>
      <c r="AE112" s="61">
        <f t="shared" si="294"/>
        <v>0</v>
      </c>
      <c r="AF112" s="61">
        <f t="shared" si="295"/>
        <v>0</v>
      </c>
      <c r="AG112" s="62">
        <f t="shared" si="296"/>
        <v>0</v>
      </c>
      <c r="AH112" s="60">
        <f t="shared" si="297"/>
        <v>0</v>
      </c>
      <c r="AI112" s="61">
        <f t="shared" si="298"/>
        <v>0</v>
      </c>
      <c r="AJ112" s="61">
        <f t="shared" si="299"/>
        <v>0</v>
      </c>
      <c r="AK112" s="62">
        <f t="shared" si="300"/>
        <v>0</v>
      </c>
      <c r="AL112" s="60">
        <f t="shared" si="301"/>
        <v>0</v>
      </c>
      <c r="AM112" s="61">
        <f t="shared" si="302"/>
        <v>0</v>
      </c>
      <c r="AN112" s="61">
        <f t="shared" si="303"/>
        <v>0</v>
      </c>
      <c r="AO112" s="62">
        <f t="shared" si="304"/>
        <v>0</v>
      </c>
      <c r="AP112" s="60">
        <f t="shared" si="305"/>
        <v>0</v>
      </c>
      <c r="AQ112" s="61">
        <f t="shared" si="306"/>
        <v>0</v>
      </c>
      <c r="AR112" s="61">
        <f t="shared" si="307"/>
        <v>0</v>
      </c>
      <c r="AS112" s="62">
        <f t="shared" si="308"/>
        <v>0</v>
      </c>
      <c r="AT112" s="60">
        <f t="shared" si="309"/>
        <v>0</v>
      </c>
      <c r="AU112" s="61">
        <f t="shared" si="310"/>
        <v>0</v>
      </c>
      <c r="AV112" s="61">
        <f t="shared" si="311"/>
        <v>0</v>
      </c>
      <c r="AW112" s="62">
        <f t="shared" si="312"/>
        <v>0</v>
      </c>
      <c r="AX112" s="60">
        <f t="shared" si="313"/>
        <v>0</v>
      </c>
      <c r="AY112" s="61">
        <f t="shared" si="314"/>
        <v>0</v>
      </c>
      <c r="AZ112" s="61">
        <f t="shared" si="315"/>
        <v>0</v>
      </c>
      <c r="BA112" s="62">
        <f t="shared" si="316"/>
        <v>0</v>
      </c>
      <c r="BB112" s="256">
        <f t="shared" si="317"/>
        <v>0</v>
      </c>
      <c r="BC112" s="257">
        <f t="shared" si="318"/>
        <v>0</v>
      </c>
      <c r="BD112" s="257">
        <f t="shared" si="319"/>
        <v>0</v>
      </c>
      <c r="BE112" s="258">
        <f t="shared" si="320"/>
        <v>0</v>
      </c>
      <c r="BF112" s="441">
        <f t="shared" si="322"/>
        <v>0</v>
      </c>
      <c r="BG112" s="442">
        <f t="shared" si="323"/>
        <v>0</v>
      </c>
      <c r="BH112" s="442">
        <f t="shared" si="324"/>
        <v>0</v>
      </c>
      <c r="BI112" s="443">
        <f t="shared" si="325"/>
        <v>0</v>
      </c>
      <c r="BJ112" s="441">
        <f t="shared" si="326"/>
        <v>0</v>
      </c>
      <c r="BK112" s="442">
        <f t="shared" si="327"/>
        <v>0</v>
      </c>
      <c r="BL112" s="442">
        <f t="shared" si="328"/>
        <v>0</v>
      </c>
      <c r="BM112" s="443">
        <f t="shared" si="329"/>
        <v>0</v>
      </c>
      <c r="BN112" s="441">
        <f t="shared" si="330"/>
        <v>0</v>
      </c>
      <c r="BO112" s="442">
        <f t="shared" si="331"/>
        <v>0</v>
      </c>
      <c r="BP112" s="442">
        <f t="shared" si="332"/>
        <v>0</v>
      </c>
      <c r="BQ112" s="443">
        <f t="shared" si="333"/>
        <v>0</v>
      </c>
      <c r="BR112" s="441">
        <f t="shared" si="334"/>
        <v>0</v>
      </c>
      <c r="BS112" s="442">
        <f t="shared" si="335"/>
        <v>0</v>
      </c>
      <c r="BT112" s="442">
        <f t="shared" si="336"/>
        <v>0</v>
      </c>
      <c r="BU112" s="443">
        <f t="shared" si="337"/>
        <v>0</v>
      </c>
    </row>
    <row r="113" spans="1:73" s="132" customFormat="1" ht="15.75" thickBot="1">
      <c r="A113" s="272"/>
      <c r="B113" s="189"/>
      <c r="C113" s="99"/>
      <c r="D113" s="167"/>
      <c r="E113" s="168"/>
      <c r="F113" s="168"/>
      <c r="G113" s="459"/>
      <c r="H113" s="931"/>
      <c r="I113" s="932"/>
      <c r="J113" s="168"/>
      <c r="K113" s="169"/>
      <c r="L113" s="168"/>
      <c r="M113" s="170"/>
      <c r="N113" s="171"/>
      <c r="O113" s="168"/>
      <c r="P113" s="7"/>
      <c r="Q113" s="190"/>
      <c r="R113" s="191"/>
      <c r="S113" s="192"/>
      <c r="T113" s="193"/>
      <c r="U113" s="275"/>
      <c r="V113" s="280"/>
      <c r="W113" s="281"/>
      <c r="X113" s="67"/>
      <c r="Y113" s="68"/>
      <c r="Z113" s="66"/>
      <c r="AA113" s="67"/>
      <c r="AB113" s="67"/>
      <c r="AC113" s="68"/>
      <c r="AD113" s="66"/>
      <c r="AE113" s="67"/>
      <c r="AF113" s="67"/>
      <c r="AG113" s="68"/>
      <c r="AH113" s="66"/>
      <c r="AI113" s="67"/>
      <c r="AJ113" s="67"/>
      <c r="AK113" s="68"/>
      <c r="AL113" s="66"/>
      <c r="AM113" s="67"/>
      <c r="AN113" s="67"/>
      <c r="AO113" s="68"/>
      <c r="AP113" s="66"/>
      <c r="AQ113" s="67"/>
      <c r="AR113" s="67"/>
      <c r="AS113" s="68"/>
      <c r="AT113" s="66"/>
      <c r="AU113" s="67"/>
      <c r="AV113" s="67"/>
      <c r="AW113" s="68"/>
      <c r="AX113" s="66"/>
      <c r="AY113" s="67"/>
      <c r="AZ113" s="67"/>
      <c r="BA113" s="68"/>
      <c r="BB113" s="66"/>
      <c r="BC113" s="67"/>
      <c r="BD113" s="67"/>
      <c r="BE113" s="68"/>
      <c r="BF113" s="66"/>
      <c r="BG113" s="67"/>
      <c r="BH113" s="67"/>
      <c r="BI113" s="68"/>
      <c r="BJ113" s="66"/>
      <c r="BK113" s="67"/>
      <c r="BL113" s="67"/>
      <c r="BM113" s="68"/>
      <c r="BN113" s="66"/>
      <c r="BO113" s="67"/>
      <c r="BP113" s="67"/>
      <c r="BQ113" s="68"/>
      <c r="BR113" s="66"/>
      <c r="BS113" s="67"/>
      <c r="BT113" s="67"/>
      <c r="BU113" s="68"/>
    </row>
    <row r="114" spans="1:73" s="132" customFormat="1" ht="15">
      <c r="A114" s="272"/>
      <c r="B114" s="76"/>
      <c r="C114" s="6"/>
      <c r="D114" s="6"/>
      <c r="E114" s="4"/>
      <c r="F114" s="4"/>
      <c r="G114" s="79"/>
      <c r="H114" s="79"/>
      <c r="I114" s="4"/>
      <c r="J114" s="4"/>
      <c r="K114" s="176"/>
      <c r="L114" s="4"/>
      <c r="M114" s="177"/>
      <c r="N114" s="178"/>
      <c r="O114" s="4"/>
      <c r="P114" s="5"/>
      <c r="Q114" s="75"/>
      <c r="R114" s="178"/>
      <c r="S114" s="74"/>
      <c r="T114" s="193"/>
      <c r="U114" s="276"/>
      <c r="V114" s="276"/>
      <c r="W114" s="276"/>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row>
    <row r="115" spans="2:73" ht="15">
      <c r="B115" s="4"/>
      <c r="C115" s="6"/>
      <c r="D115" s="5"/>
      <c r="E115" s="4"/>
      <c r="F115" s="4"/>
      <c r="G115" s="79"/>
      <c r="H115" s="79"/>
      <c r="I115" s="4"/>
      <c r="J115" s="4"/>
      <c r="K115" s="176"/>
      <c r="L115" s="4"/>
      <c r="M115" s="177"/>
      <c r="N115" s="178"/>
      <c r="O115" s="4"/>
      <c r="P115" s="5"/>
      <c r="Q115" s="75"/>
      <c r="R115" s="178"/>
      <c r="S115" s="74"/>
      <c r="U115" s="3"/>
      <c r="V115" s="3"/>
      <c r="W115" s="3"/>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row>
    <row r="116" ht="15.75" thickBot="1"/>
    <row r="117" spans="21:73" ht="15">
      <c r="U117" s="916" t="s">
        <v>281</v>
      </c>
      <c r="V117" s="917"/>
      <c r="W117" s="917"/>
      <c r="X117" s="917"/>
      <c r="Y117" s="917"/>
      <c r="Z117" s="917"/>
      <c r="AA117" s="917"/>
      <c r="AB117" s="917"/>
      <c r="AC117" s="917"/>
      <c r="AD117" s="911"/>
      <c r="AE117" s="912"/>
      <c r="AF117" s="912"/>
      <c r="AG117" s="912"/>
      <c r="AH117" s="911"/>
      <c r="AI117" s="912"/>
      <c r="AJ117" s="912"/>
      <c r="AK117" s="912"/>
      <c r="AL117" s="911"/>
      <c r="AM117" s="912"/>
      <c r="AN117" s="912"/>
      <c r="AO117" s="912"/>
      <c r="AP117" s="911"/>
      <c r="AQ117" s="912"/>
      <c r="AR117" s="912"/>
      <c r="AS117" s="912"/>
      <c r="AT117" s="911"/>
      <c r="AU117" s="912"/>
      <c r="AV117" s="912"/>
      <c r="AW117" s="912"/>
      <c r="AX117" s="911"/>
      <c r="AY117" s="912"/>
      <c r="AZ117" s="912"/>
      <c r="BA117" s="912"/>
      <c r="BB117" s="911"/>
      <c r="BC117" s="912"/>
      <c r="BD117" s="912"/>
      <c r="BE117" s="912"/>
      <c r="BF117" s="911"/>
      <c r="BG117" s="912"/>
      <c r="BH117" s="912"/>
      <c r="BI117" s="913"/>
      <c r="BJ117" s="911"/>
      <c r="BK117" s="912"/>
      <c r="BL117" s="912"/>
      <c r="BM117" s="913"/>
      <c r="BN117" s="911"/>
      <c r="BO117" s="912"/>
      <c r="BP117" s="912"/>
      <c r="BQ117" s="913"/>
      <c r="BR117" s="911"/>
      <c r="BS117" s="912"/>
      <c r="BT117" s="912"/>
      <c r="BU117" s="913"/>
    </row>
    <row r="118" spans="21:73" ht="15.75" thickBot="1">
      <c r="U118" s="918"/>
      <c r="V118" s="919"/>
      <c r="W118" s="919"/>
      <c r="X118" s="919"/>
      <c r="Y118" s="919"/>
      <c r="Z118" s="919"/>
      <c r="AA118" s="919"/>
      <c r="AB118" s="919"/>
      <c r="AC118" s="919"/>
      <c r="AD118" s="914"/>
      <c r="AE118" s="914"/>
      <c r="AF118" s="914"/>
      <c r="AG118" s="914"/>
      <c r="AH118" s="914"/>
      <c r="AI118" s="914"/>
      <c r="AJ118" s="914"/>
      <c r="AK118" s="914"/>
      <c r="AL118" s="914"/>
      <c r="AM118" s="914"/>
      <c r="AN118" s="914"/>
      <c r="AO118" s="914"/>
      <c r="AP118" s="914"/>
      <c r="AQ118" s="914"/>
      <c r="AR118" s="914"/>
      <c r="AS118" s="914"/>
      <c r="AT118" s="914"/>
      <c r="AU118" s="914"/>
      <c r="AV118" s="914"/>
      <c r="AW118" s="914"/>
      <c r="AX118" s="914"/>
      <c r="AY118" s="914"/>
      <c r="AZ118" s="914"/>
      <c r="BA118" s="914"/>
      <c r="BB118" s="914"/>
      <c r="BC118" s="914"/>
      <c r="BD118" s="914"/>
      <c r="BE118" s="914"/>
      <c r="BF118" s="914"/>
      <c r="BG118" s="914"/>
      <c r="BH118" s="914"/>
      <c r="BI118" s="915"/>
      <c r="BJ118" s="914"/>
      <c r="BK118" s="914"/>
      <c r="BL118" s="914"/>
      <c r="BM118" s="915"/>
      <c r="BN118" s="914"/>
      <c r="BO118" s="914"/>
      <c r="BP118" s="914"/>
      <c r="BQ118" s="915"/>
      <c r="BR118" s="914"/>
      <c r="BS118" s="914"/>
      <c r="BT118" s="914"/>
      <c r="BU118" s="915"/>
    </row>
    <row r="119" spans="21:73" ht="15">
      <c r="U119" s="288"/>
      <c r="V119" s="289">
        <f>V16+V34+V47</f>
        <v>309</v>
      </c>
      <c r="W119" s="290">
        <f aca="true" t="shared" si="339" ref="W119:BU119">W16+W34+W47</f>
        <v>0</v>
      </c>
      <c r="X119" s="290">
        <f t="shared" si="339"/>
        <v>0</v>
      </c>
      <c r="Y119" s="291">
        <f t="shared" si="339"/>
        <v>309</v>
      </c>
      <c r="Z119" s="289">
        <f>Z16+Z34+Z47</f>
        <v>27</v>
      </c>
      <c r="AA119" s="290">
        <f t="shared" si="339"/>
        <v>0</v>
      </c>
      <c r="AB119" s="290">
        <f t="shared" si="339"/>
        <v>0</v>
      </c>
      <c r="AC119" s="291">
        <f t="shared" si="339"/>
        <v>27</v>
      </c>
      <c r="AD119" s="289">
        <f>AD16+AD34+AD47</f>
        <v>81</v>
      </c>
      <c r="AE119" s="290">
        <f t="shared" si="339"/>
        <v>0</v>
      </c>
      <c r="AF119" s="290">
        <f t="shared" si="339"/>
        <v>0</v>
      </c>
      <c r="AG119" s="291">
        <f t="shared" si="339"/>
        <v>81</v>
      </c>
      <c r="AH119" s="289">
        <f>AH16+AH34+AH47</f>
        <v>558</v>
      </c>
      <c r="AI119" s="290">
        <f t="shared" si="339"/>
        <v>0</v>
      </c>
      <c r="AJ119" s="290">
        <f t="shared" si="339"/>
        <v>0</v>
      </c>
      <c r="AK119" s="291">
        <f t="shared" si="339"/>
        <v>558</v>
      </c>
      <c r="AL119" s="289">
        <f>AL16+AL34+AL47</f>
        <v>30</v>
      </c>
      <c r="AM119" s="290">
        <f t="shared" si="339"/>
        <v>0</v>
      </c>
      <c r="AN119" s="290">
        <f t="shared" si="339"/>
        <v>0</v>
      </c>
      <c r="AO119" s="291">
        <f t="shared" si="339"/>
        <v>30</v>
      </c>
      <c r="AP119" s="289">
        <f>AP16+AP34+AP47</f>
        <v>150</v>
      </c>
      <c r="AQ119" s="290">
        <f t="shared" si="339"/>
        <v>0</v>
      </c>
      <c r="AR119" s="290">
        <f t="shared" si="339"/>
        <v>0</v>
      </c>
      <c r="AS119" s="291">
        <f t="shared" si="339"/>
        <v>150</v>
      </c>
      <c r="AT119" s="289">
        <f>AT16+AT34+AT47</f>
        <v>105</v>
      </c>
      <c r="AU119" s="290">
        <f t="shared" si="339"/>
        <v>0</v>
      </c>
      <c r="AV119" s="290">
        <f t="shared" si="339"/>
        <v>0</v>
      </c>
      <c r="AW119" s="291">
        <f t="shared" si="339"/>
        <v>105</v>
      </c>
      <c r="AX119" s="289">
        <f>AX16+AX34+AX47</f>
        <v>16</v>
      </c>
      <c r="AY119" s="290">
        <f t="shared" si="339"/>
        <v>0</v>
      </c>
      <c r="AZ119" s="290">
        <f t="shared" si="339"/>
        <v>0</v>
      </c>
      <c r="BA119" s="291">
        <f t="shared" si="339"/>
        <v>16</v>
      </c>
      <c r="BB119" s="289">
        <f>BB16+BB34+BB47</f>
        <v>0</v>
      </c>
      <c r="BC119" s="290">
        <f t="shared" si="339"/>
        <v>0</v>
      </c>
      <c r="BD119" s="290">
        <f t="shared" si="339"/>
        <v>0</v>
      </c>
      <c r="BE119" s="291">
        <f t="shared" si="339"/>
        <v>0</v>
      </c>
      <c r="BF119" s="289">
        <f>BF16+BF34+BF47</f>
        <v>0</v>
      </c>
      <c r="BG119" s="290">
        <f t="shared" si="339"/>
        <v>0</v>
      </c>
      <c r="BH119" s="290">
        <f t="shared" si="339"/>
        <v>0</v>
      </c>
      <c r="BI119" s="291">
        <f t="shared" si="339"/>
        <v>0</v>
      </c>
      <c r="BJ119" s="289">
        <f>BJ16+BJ34+BJ47</f>
        <v>0</v>
      </c>
      <c r="BK119" s="290">
        <f t="shared" si="339"/>
        <v>0</v>
      </c>
      <c r="BL119" s="290">
        <f t="shared" si="339"/>
        <v>0</v>
      </c>
      <c r="BM119" s="291">
        <f t="shared" si="339"/>
        <v>0</v>
      </c>
      <c r="BN119" s="289">
        <f>BN16+BN34+BN47</f>
        <v>0</v>
      </c>
      <c r="BO119" s="290">
        <f t="shared" si="339"/>
        <v>0</v>
      </c>
      <c r="BP119" s="290">
        <f t="shared" si="339"/>
        <v>0</v>
      </c>
      <c r="BQ119" s="291">
        <f t="shared" si="339"/>
        <v>0</v>
      </c>
      <c r="BR119" s="289">
        <f>BR16+BR34+BR47</f>
        <v>0</v>
      </c>
      <c r="BS119" s="290">
        <f t="shared" si="339"/>
        <v>0</v>
      </c>
      <c r="BT119" s="290">
        <f t="shared" si="339"/>
        <v>0</v>
      </c>
      <c r="BU119" s="291">
        <f t="shared" si="339"/>
        <v>0</v>
      </c>
    </row>
    <row r="120" spans="21:73" ht="15.75" thickBot="1">
      <c r="U120" s="295"/>
      <c r="V120" s="908">
        <f>V119+W119+X119</f>
        <v>309</v>
      </c>
      <c r="W120" s="909"/>
      <c r="X120" s="910"/>
      <c r="Y120" s="294">
        <f>Y119</f>
        <v>309</v>
      </c>
      <c r="Z120" s="908">
        <f>Z119+AA119+AB119</f>
        <v>27</v>
      </c>
      <c r="AA120" s="909"/>
      <c r="AB120" s="910"/>
      <c r="AC120" s="294">
        <f>AC119</f>
        <v>27</v>
      </c>
      <c r="AD120" s="908">
        <f>AD119+AE119+AF119</f>
        <v>81</v>
      </c>
      <c r="AE120" s="909"/>
      <c r="AF120" s="910"/>
      <c r="AG120" s="294">
        <f>AG119</f>
        <v>81</v>
      </c>
      <c r="AH120" s="908">
        <f>AH119+AI119+AJ119</f>
        <v>558</v>
      </c>
      <c r="AI120" s="909"/>
      <c r="AJ120" s="910"/>
      <c r="AK120" s="294">
        <f>AK119</f>
        <v>558</v>
      </c>
      <c r="AL120" s="908">
        <f>AL119+AM119+AN119</f>
        <v>30</v>
      </c>
      <c r="AM120" s="909"/>
      <c r="AN120" s="910"/>
      <c r="AO120" s="294">
        <f>AO119</f>
        <v>30</v>
      </c>
      <c r="AP120" s="908">
        <f>AP119+AQ119+AR119</f>
        <v>150</v>
      </c>
      <c r="AQ120" s="909"/>
      <c r="AR120" s="910"/>
      <c r="AS120" s="294">
        <f>AS119</f>
        <v>150</v>
      </c>
      <c r="AT120" s="908">
        <f>AT119+AU119+AV119</f>
        <v>105</v>
      </c>
      <c r="AU120" s="909"/>
      <c r="AV120" s="910"/>
      <c r="AW120" s="294">
        <f>AW119</f>
        <v>105</v>
      </c>
      <c r="AX120" s="908">
        <f>AX119+AY119+AZ119</f>
        <v>16</v>
      </c>
      <c r="AY120" s="909"/>
      <c r="AZ120" s="910"/>
      <c r="BA120" s="294">
        <f>BA119</f>
        <v>16</v>
      </c>
      <c r="BB120" s="908">
        <f>BB119+BC119+BD119</f>
        <v>0</v>
      </c>
      <c r="BC120" s="909"/>
      <c r="BD120" s="910"/>
      <c r="BE120" s="294">
        <f>BE119</f>
        <v>0</v>
      </c>
      <c r="BF120" s="908">
        <f>BF119+BG119+BH119</f>
        <v>0</v>
      </c>
      <c r="BG120" s="909"/>
      <c r="BH120" s="910"/>
      <c r="BI120" s="294">
        <f>BI119</f>
        <v>0</v>
      </c>
      <c r="BJ120" s="908">
        <f>BJ119+BK119+BL119</f>
        <v>0</v>
      </c>
      <c r="BK120" s="909"/>
      <c r="BL120" s="910"/>
      <c r="BM120" s="294">
        <f>BM119</f>
        <v>0</v>
      </c>
      <c r="BN120" s="908">
        <f>BN119+BO119+BP119</f>
        <v>0</v>
      </c>
      <c r="BO120" s="909"/>
      <c r="BP120" s="910"/>
      <c r="BQ120" s="294">
        <f>BQ119</f>
        <v>0</v>
      </c>
      <c r="BR120" s="908">
        <f>BR119+BS119+BT119</f>
        <v>0</v>
      </c>
      <c r="BS120" s="909"/>
      <c r="BT120" s="910"/>
      <c r="BU120" s="294">
        <f>BU119</f>
        <v>0</v>
      </c>
    </row>
    <row r="121" spans="21:73" ht="15" customHeight="1">
      <c r="U121" s="916" t="s">
        <v>282</v>
      </c>
      <c r="V121" s="917"/>
      <c r="W121" s="917"/>
      <c r="X121" s="917"/>
      <c r="Y121" s="917"/>
      <c r="Z121" s="917"/>
      <c r="AA121" s="917"/>
      <c r="AB121" s="917"/>
      <c r="AC121" s="917"/>
      <c r="AD121" s="911"/>
      <c r="AE121" s="912"/>
      <c r="AF121" s="912"/>
      <c r="AG121" s="913"/>
      <c r="AH121" s="911"/>
      <c r="AI121" s="912"/>
      <c r="AJ121" s="912"/>
      <c r="AK121" s="913"/>
      <c r="AL121" s="911"/>
      <c r="AM121" s="912"/>
      <c r="AN121" s="912"/>
      <c r="AO121" s="913"/>
      <c r="AP121" s="911"/>
      <c r="AQ121" s="912"/>
      <c r="AR121" s="912"/>
      <c r="AS121" s="913"/>
      <c r="AT121" s="911"/>
      <c r="AU121" s="912"/>
      <c r="AV121" s="912"/>
      <c r="AW121" s="913"/>
      <c r="AX121" s="911"/>
      <c r="AY121" s="912"/>
      <c r="AZ121" s="912"/>
      <c r="BA121" s="913"/>
      <c r="BB121" s="911"/>
      <c r="BC121" s="912"/>
      <c r="BD121" s="912"/>
      <c r="BE121" s="913"/>
      <c r="BF121" s="911"/>
      <c r="BG121" s="912"/>
      <c r="BH121" s="912"/>
      <c r="BI121" s="913"/>
      <c r="BJ121" s="911"/>
      <c r="BK121" s="912"/>
      <c r="BL121" s="912"/>
      <c r="BM121" s="913"/>
      <c r="BN121" s="911"/>
      <c r="BO121" s="912"/>
      <c r="BP121" s="912"/>
      <c r="BQ121" s="913"/>
      <c r="BR121" s="911"/>
      <c r="BS121" s="912"/>
      <c r="BT121" s="912"/>
      <c r="BU121" s="913"/>
    </row>
    <row r="122" spans="21:73" ht="15.75" customHeight="1" thickBot="1">
      <c r="U122" s="918"/>
      <c r="V122" s="919"/>
      <c r="W122" s="919"/>
      <c r="X122" s="919"/>
      <c r="Y122" s="919"/>
      <c r="Z122" s="919"/>
      <c r="AA122" s="919"/>
      <c r="AB122" s="919"/>
      <c r="AC122" s="919"/>
      <c r="AD122" s="914"/>
      <c r="AE122" s="914"/>
      <c r="AF122" s="914"/>
      <c r="AG122" s="915"/>
      <c r="AH122" s="914"/>
      <c r="AI122" s="914"/>
      <c r="AJ122" s="914"/>
      <c r="AK122" s="915"/>
      <c r="AL122" s="914"/>
      <c r="AM122" s="914"/>
      <c r="AN122" s="914"/>
      <c r="AO122" s="915"/>
      <c r="AP122" s="914"/>
      <c r="AQ122" s="914"/>
      <c r="AR122" s="914"/>
      <c r="AS122" s="915"/>
      <c r="AT122" s="914"/>
      <c r="AU122" s="914"/>
      <c r="AV122" s="914"/>
      <c r="AW122" s="915"/>
      <c r="AX122" s="914"/>
      <c r="AY122" s="914"/>
      <c r="AZ122" s="914"/>
      <c r="BA122" s="915"/>
      <c r="BB122" s="914"/>
      <c r="BC122" s="914"/>
      <c r="BD122" s="914"/>
      <c r="BE122" s="915"/>
      <c r="BF122" s="914"/>
      <c r="BG122" s="914"/>
      <c r="BH122" s="914"/>
      <c r="BI122" s="915"/>
      <c r="BJ122" s="914"/>
      <c r="BK122" s="914"/>
      <c r="BL122" s="914"/>
      <c r="BM122" s="915"/>
      <c r="BN122" s="914"/>
      <c r="BO122" s="914"/>
      <c r="BP122" s="914"/>
      <c r="BQ122" s="915"/>
      <c r="BR122" s="914"/>
      <c r="BS122" s="914"/>
      <c r="BT122" s="914"/>
      <c r="BU122" s="915"/>
    </row>
    <row r="123" spans="21:73" ht="15">
      <c r="U123" s="288"/>
      <c r="V123" s="289">
        <f>V69+V87+V102</f>
        <v>0</v>
      </c>
      <c r="W123" s="290">
        <f aca="true" t="shared" si="340" ref="W123:BU123">W69+W87+W102</f>
        <v>0</v>
      </c>
      <c r="X123" s="290">
        <f t="shared" si="340"/>
        <v>0</v>
      </c>
      <c r="Y123" s="291">
        <f t="shared" si="340"/>
        <v>0</v>
      </c>
      <c r="Z123" s="289">
        <f>Z69+Z87+Z102</f>
        <v>0</v>
      </c>
      <c r="AA123" s="290">
        <f t="shared" si="340"/>
        <v>0</v>
      </c>
      <c r="AB123" s="290">
        <f t="shared" si="340"/>
        <v>0</v>
      </c>
      <c r="AC123" s="291">
        <f t="shared" si="340"/>
        <v>0</v>
      </c>
      <c r="AD123" s="289">
        <f>AD69+AD87+AD102</f>
        <v>0</v>
      </c>
      <c r="AE123" s="290">
        <f t="shared" si="340"/>
        <v>0</v>
      </c>
      <c r="AF123" s="290">
        <f t="shared" si="340"/>
        <v>0</v>
      </c>
      <c r="AG123" s="291">
        <f t="shared" si="340"/>
        <v>0</v>
      </c>
      <c r="AH123" s="289">
        <f>AH69+AH87+AH102</f>
        <v>0</v>
      </c>
      <c r="AI123" s="290">
        <f t="shared" si="340"/>
        <v>0</v>
      </c>
      <c r="AJ123" s="290">
        <f t="shared" si="340"/>
        <v>0</v>
      </c>
      <c r="AK123" s="291">
        <f t="shared" si="340"/>
        <v>0</v>
      </c>
      <c r="AL123" s="289">
        <f>AL69+AL87+AL102</f>
        <v>0</v>
      </c>
      <c r="AM123" s="290">
        <f t="shared" si="340"/>
        <v>0</v>
      </c>
      <c r="AN123" s="290">
        <f t="shared" si="340"/>
        <v>0</v>
      </c>
      <c r="AO123" s="291">
        <f t="shared" si="340"/>
        <v>0</v>
      </c>
      <c r="AP123" s="289">
        <f>AP69+AP87+AP102</f>
        <v>0</v>
      </c>
      <c r="AQ123" s="290">
        <f t="shared" si="340"/>
        <v>0</v>
      </c>
      <c r="AR123" s="290">
        <f t="shared" si="340"/>
        <v>0</v>
      </c>
      <c r="AS123" s="291">
        <f t="shared" si="340"/>
        <v>0</v>
      </c>
      <c r="AT123" s="289">
        <f>AT69+AT87+AT102</f>
        <v>0</v>
      </c>
      <c r="AU123" s="290">
        <f t="shared" si="340"/>
        <v>0</v>
      </c>
      <c r="AV123" s="290">
        <f t="shared" si="340"/>
        <v>0</v>
      </c>
      <c r="AW123" s="291">
        <f t="shared" si="340"/>
        <v>0</v>
      </c>
      <c r="AX123" s="289">
        <f>AX69+AX87+AX102</f>
        <v>0</v>
      </c>
      <c r="AY123" s="290">
        <f t="shared" si="340"/>
        <v>0</v>
      </c>
      <c r="AZ123" s="290">
        <f t="shared" si="340"/>
        <v>0</v>
      </c>
      <c r="BA123" s="291">
        <f t="shared" si="340"/>
        <v>0</v>
      </c>
      <c r="BB123" s="289">
        <f>BB69+BB87+BB102</f>
        <v>227.9</v>
      </c>
      <c r="BC123" s="290">
        <f t="shared" si="340"/>
        <v>0</v>
      </c>
      <c r="BD123" s="290">
        <f t="shared" si="340"/>
        <v>0</v>
      </c>
      <c r="BE123" s="291">
        <f t="shared" si="340"/>
        <v>227.9</v>
      </c>
      <c r="BF123" s="289">
        <f>BF69+BF87+BF102</f>
        <v>180.9</v>
      </c>
      <c r="BG123" s="290">
        <f t="shared" si="340"/>
        <v>0</v>
      </c>
      <c r="BH123" s="290">
        <f t="shared" si="340"/>
        <v>0</v>
      </c>
      <c r="BI123" s="291">
        <f t="shared" si="340"/>
        <v>180.9</v>
      </c>
      <c r="BJ123" s="289">
        <f>BJ69+BJ87+BJ102</f>
        <v>78.18</v>
      </c>
      <c r="BK123" s="290">
        <f t="shared" si="340"/>
        <v>0</v>
      </c>
      <c r="BL123" s="290">
        <f t="shared" si="340"/>
        <v>0</v>
      </c>
      <c r="BM123" s="291">
        <f t="shared" si="340"/>
        <v>78.18</v>
      </c>
      <c r="BN123" s="289">
        <f>BN69+BN87+BN102</f>
        <v>44.800000000000004</v>
      </c>
      <c r="BO123" s="290">
        <f t="shared" si="340"/>
        <v>0</v>
      </c>
      <c r="BP123" s="290">
        <f t="shared" si="340"/>
        <v>0</v>
      </c>
      <c r="BQ123" s="291">
        <f t="shared" si="340"/>
        <v>44.800000000000004</v>
      </c>
      <c r="BR123" s="289">
        <f>BR69+BR87+BR102</f>
        <v>25.9</v>
      </c>
      <c r="BS123" s="290">
        <f t="shared" si="340"/>
        <v>0</v>
      </c>
      <c r="BT123" s="290">
        <f t="shared" si="340"/>
        <v>0</v>
      </c>
      <c r="BU123" s="291">
        <f t="shared" si="340"/>
        <v>25.9</v>
      </c>
    </row>
    <row r="124" spans="21:73" ht="15.75" thickBot="1">
      <c r="U124" s="295"/>
      <c r="V124" s="908">
        <f>V123+W123+X123</f>
        <v>0</v>
      </c>
      <c r="W124" s="909"/>
      <c r="X124" s="910"/>
      <c r="Y124" s="294">
        <f>Y123</f>
        <v>0</v>
      </c>
      <c r="Z124" s="908">
        <f>Z123+AA123+AB123</f>
        <v>0</v>
      </c>
      <c r="AA124" s="909"/>
      <c r="AB124" s="910"/>
      <c r="AC124" s="294">
        <f>AC123</f>
        <v>0</v>
      </c>
      <c r="AD124" s="908">
        <f>AD123+AE123+AF123</f>
        <v>0</v>
      </c>
      <c r="AE124" s="909"/>
      <c r="AF124" s="910"/>
      <c r="AG124" s="294">
        <f>AG123</f>
        <v>0</v>
      </c>
      <c r="AH124" s="908">
        <f>AH123+AI123+AJ123</f>
        <v>0</v>
      </c>
      <c r="AI124" s="909"/>
      <c r="AJ124" s="910"/>
      <c r="AK124" s="294">
        <f>AK123</f>
        <v>0</v>
      </c>
      <c r="AL124" s="908">
        <f>AL123+AM123+AN123</f>
        <v>0</v>
      </c>
      <c r="AM124" s="909"/>
      <c r="AN124" s="910"/>
      <c r="AO124" s="294">
        <f>AO123</f>
        <v>0</v>
      </c>
      <c r="AP124" s="908">
        <f>AP123+AQ123+AR123</f>
        <v>0</v>
      </c>
      <c r="AQ124" s="909"/>
      <c r="AR124" s="910"/>
      <c r="AS124" s="294">
        <f>AS123</f>
        <v>0</v>
      </c>
      <c r="AT124" s="908">
        <f>AT123+AU123+AV123</f>
        <v>0</v>
      </c>
      <c r="AU124" s="909"/>
      <c r="AV124" s="910"/>
      <c r="AW124" s="294">
        <f>AW123</f>
        <v>0</v>
      </c>
      <c r="AX124" s="908">
        <f>AX123+AY123+AZ123</f>
        <v>0</v>
      </c>
      <c r="AY124" s="909"/>
      <c r="AZ124" s="910"/>
      <c r="BA124" s="294">
        <f>BA123</f>
        <v>0</v>
      </c>
      <c r="BB124" s="908">
        <f>BB123+BC123+BD123</f>
        <v>227.9</v>
      </c>
      <c r="BC124" s="909"/>
      <c r="BD124" s="910"/>
      <c r="BE124" s="294">
        <f>BE123</f>
        <v>227.9</v>
      </c>
      <c r="BF124" s="908">
        <f>BF123+BG123+BH123</f>
        <v>180.9</v>
      </c>
      <c r="BG124" s="909"/>
      <c r="BH124" s="910"/>
      <c r="BI124" s="294">
        <f>BI123</f>
        <v>180.9</v>
      </c>
      <c r="BJ124" s="908">
        <f>BJ123+BK123+BL123</f>
        <v>78.18</v>
      </c>
      <c r="BK124" s="909"/>
      <c r="BL124" s="910"/>
      <c r="BM124" s="294">
        <f>BM123</f>
        <v>78.18</v>
      </c>
      <c r="BN124" s="908">
        <f>BN123+BO123+BP123</f>
        <v>44.800000000000004</v>
      </c>
      <c r="BO124" s="909"/>
      <c r="BP124" s="910"/>
      <c r="BQ124" s="294">
        <f>BQ123</f>
        <v>44.800000000000004</v>
      </c>
      <c r="BR124" s="908">
        <f>BR123+BS123+BT123</f>
        <v>25.9</v>
      </c>
      <c r="BS124" s="909"/>
      <c r="BT124" s="910"/>
      <c r="BU124" s="294">
        <f>BU123</f>
        <v>25.9</v>
      </c>
    </row>
    <row r="125" spans="21:73" ht="15" customHeight="1">
      <c r="U125" s="916" t="s">
        <v>283</v>
      </c>
      <c r="V125" s="917"/>
      <c r="W125" s="917"/>
      <c r="X125" s="917"/>
      <c r="Y125" s="917"/>
      <c r="Z125" s="917"/>
      <c r="AA125" s="917"/>
      <c r="AB125" s="917"/>
      <c r="AC125" s="917"/>
      <c r="AD125" s="911"/>
      <c r="AE125" s="912"/>
      <c r="AF125" s="912"/>
      <c r="AG125" s="913"/>
      <c r="AH125" s="911"/>
      <c r="AI125" s="912"/>
      <c r="AJ125" s="912"/>
      <c r="AK125" s="913"/>
      <c r="AL125" s="911"/>
      <c r="AM125" s="912"/>
      <c r="AN125" s="912"/>
      <c r="AO125" s="913"/>
      <c r="AP125" s="911"/>
      <c r="AQ125" s="912"/>
      <c r="AR125" s="912"/>
      <c r="AS125" s="913"/>
      <c r="AT125" s="911"/>
      <c r="AU125" s="912"/>
      <c r="AV125" s="912"/>
      <c r="AW125" s="913"/>
      <c r="AX125" s="911"/>
      <c r="AY125" s="912"/>
      <c r="AZ125" s="912"/>
      <c r="BA125" s="913"/>
      <c r="BB125" s="911"/>
      <c r="BC125" s="912"/>
      <c r="BD125" s="912"/>
      <c r="BE125" s="913"/>
      <c r="BF125" s="911"/>
      <c r="BG125" s="912"/>
      <c r="BH125" s="912"/>
      <c r="BI125" s="913"/>
      <c r="BJ125" s="911"/>
      <c r="BK125" s="912"/>
      <c r="BL125" s="912"/>
      <c r="BM125" s="913"/>
      <c r="BN125" s="911"/>
      <c r="BO125" s="912"/>
      <c r="BP125" s="912"/>
      <c r="BQ125" s="913"/>
      <c r="BR125" s="911"/>
      <c r="BS125" s="912"/>
      <c r="BT125" s="912"/>
      <c r="BU125" s="913"/>
    </row>
    <row r="126" spans="21:73" ht="15.75" customHeight="1" thickBot="1">
      <c r="U126" s="918"/>
      <c r="V126" s="919"/>
      <c r="W126" s="919"/>
      <c r="X126" s="919"/>
      <c r="Y126" s="919"/>
      <c r="Z126" s="919"/>
      <c r="AA126" s="919"/>
      <c r="AB126" s="919"/>
      <c r="AC126" s="919"/>
      <c r="AD126" s="914"/>
      <c r="AE126" s="914"/>
      <c r="AF126" s="914"/>
      <c r="AG126" s="915"/>
      <c r="AH126" s="914"/>
      <c r="AI126" s="914"/>
      <c r="AJ126" s="914"/>
      <c r="AK126" s="915"/>
      <c r="AL126" s="914"/>
      <c r="AM126" s="914"/>
      <c r="AN126" s="914"/>
      <c r="AO126" s="915"/>
      <c r="AP126" s="914"/>
      <c r="AQ126" s="914"/>
      <c r="AR126" s="914"/>
      <c r="AS126" s="915"/>
      <c r="AT126" s="914"/>
      <c r="AU126" s="914"/>
      <c r="AV126" s="914"/>
      <c r="AW126" s="915"/>
      <c r="AX126" s="914"/>
      <c r="AY126" s="914"/>
      <c r="AZ126" s="914"/>
      <c r="BA126" s="915"/>
      <c r="BB126" s="914"/>
      <c r="BC126" s="914"/>
      <c r="BD126" s="914"/>
      <c r="BE126" s="915"/>
      <c r="BF126" s="914"/>
      <c r="BG126" s="914"/>
      <c r="BH126" s="914"/>
      <c r="BI126" s="915"/>
      <c r="BJ126" s="914"/>
      <c r="BK126" s="914"/>
      <c r="BL126" s="914"/>
      <c r="BM126" s="915"/>
      <c r="BN126" s="914"/>
      <c r="BO126" s="914"/>
      <c r="BP126" s="914"/>
      <c r="BQ126" s="915"/>
      <c r="BR126" s="914"/>
      <c r="BS126" s="914"/>
      <c r="BT126" s="914"/>
      <c r="BU126" s="915"/>
    </row>
    <row r="127" spans="21:73" ht="15">
      <c r="U127" s="284"/>
      <c r="V127" s="285">
        <f>V119+V123</f>
        <v>309</v>
      </c>
      <c r="W127" s="286">
        <f aca="true" t="shared" si="341" ref="W127:AK127">W119+W123</f>
        <v>0</v>
      </c>
      <c r="X127" s="286">
        <f t="shared" si="341"/>
        <v>0</v>
      </c>
      <c r="Y127" s="287">
        <f t="shared" si="341"/>
        <v>309</v>
      </c>
      <c r="Z127" s="285">
        <f>Z119+Z123</f>
        <v>27</v>
      </c>
      <c r="AA127" s="286">
        <f t="shared" si="341"/>
        <v>0</v>
      </c>
      <c r="AB127" s="286">
        <f t="shared" si="341"/>
        <v>0</v>
      </c>
      <c r="AC127" s="287">
        <f t="shared" si="341"/>
        <v>27</v>
      </c>
      <c r="AD127" s="285">
        <f>AD119+AD123</f>
        <v>81</v>
      </c>
      <c r="AE127" s="286">
        <f t="shared" si="341"/>
        <v>0</v>
      </c>
      <c r="AF127" s="286">
        <f t="shared" si="341"/>
        <v>0</v>
      </c>
      <c r="AG127" s="287">
        <f t="shared" si="341"/>
        <v>81</v>
      </c>
      <c r="AH127" s="285">
        <f>AH119+AH123</f>
        <v>558</v>
      </c>
      <c r="AI127" s="286">
        <f t="shared" si="341"/>
        <v>0</v>
      </c>
      <c r="AJ127" s="286">
        <f t="shared" si="341"/>
        <v>0</v>
      </c>
      <c r="AK127" s="287">
        <f t="shared" si="341"/>
        <v>558</v>
      </c>
      <c r="AL127" s="285">
        <f>AL119+AL123</f>
        <v>30</v>
      </c>
      <c r="AM127" s="286">
        <f>AM119+AM123</f>
        <v>0</v>
      </c>
      <c r="AN127" s="286">
        <f>AN119+AN123</f>
        <v>0</v>
      </c>
      <c r="AO127" s="287">
        <f>AO119+AO123</f>
        <v>30</v>
      </c>
      <c r="AP127" s="285">
        <f>AP119+AP123</f>
        <v>150</v>
      </c>
      <c r="AQ127" s="286">
        <f>AQ119+AQ123</f>
        <v>0</v>
      </c>
      <c r="AR127" s="286">
        <f>AR119+AR123</f>
        <v>0</v>
      </c>
      <c r="AS127" s="287">
        <f>AS119+AS123</f>
        <v>150</v>
      </c>
      <c r="AT127" s="285">
        <f>AT119+AT123</f>
        <v>105</v>
      </c>
      <c r="AU127" s="286">
        <f>AU119+AU123</f>
        <v>0</v>
      </c>
      <c r="AV127" s="286">
        <f>AV119+AV123</f>
        <v>0</v>
      </c>
      <c r="AW127" s="287">
        <f>AW119+AW123</f>
        <v>105</v>
      </c>
      <c r="AX127" s="285">
        <f>AX119+AX123</f>
        <v>16</v>
      </c>
      <c r="AY127" s="286">
        <f>AY119+AY123</f>
        <v>0</v>
      </c>
      <c r="AZ127" s="286">
        <f>AZ119+AZ123</f>
        <v>0</v>
      </c>
      <c r="BA127" s="287">
        <f>BA119+BA123</f>
        <v>16</v>
      </c>
      <c r="BB127" s="285">
        <f>BB119+BB123</f>
        <v>227.9</v>
      </c>
      <c r="BC127" s="286">
        <f>BC119+BC123</f>
        <v>0</v>
      </c>
      <c r="BD127" s="286">
        <f>BD119+BD123</f>
        <v>0</v>
      </c>
      <c r="BE127" s="287">
        <f>BE119+BE123</f>
        <v>227.9</v>
      </c>
      <c r="BF127" s="285">
        <f>BF119+BF123</f>
        <v>180.9</v>
      </c>
      <c r="BG127" s="286">
        <f>BG119+BG123</f>
        <v>0</v>
      </c>
      <c r="BH127" s="286">
        <f>BH119+BH123</f>
        <v>0</v>
      </c>
      <c r="BI127" s="287">
        <f>BI119+BI123</f>
        <v>180.9</v>
      </c>
      <c r="BJ127" s="285">
        <f>BJ119+BJ123</f>
        <v>78.18</v>
      </c>
      <c r="BK127" s="286">
        <f>BK119+BK123</f>
        <v>0</v>
      </c>
      <c r="BL127" s="286">
        <f>BL119+BL123</f>
        <v>0</v>
      </c>
      <c r="BM127" s="287">
        <f>BM119+BM123</f>
        <v>78.18</v>
      </c>
      <c r="BN127" s="285">
        <f>BN119+BN123</f>
        <v>44.800000000000004</v>
      </c>
      <c r="BO127" s="286">
        <f>BO119+BO123</f>
        <v>0</v>
      </c>
      <c r="BP127" s="286">
        <f>BP119+BP123</f>
        <v>0</v>
      </c>
      <c r="BQ127" s="287">
        <f>BQ119+BQ123</f>
        <v>44.800000000000004</v>
      </c>
      <c r="BR127" s="285">
        <f>BR119+BR123</f>
        <v>25.9</v>
      </c>
      <c r="BS127" s="286">
        <f>BS119+BS123</f>
        <v>0</v>
      </c>
      <c r="BT127" s="286">
        <f>BT119+BT123</f>
        <v>0</v>
      </c>
      <c r="BU127" s="287">
        <f>BU119+BU123</f>
        <v>25.9</v>
      </c>
    </row>
    <row r="128" spans="21:73" ht="15.75" thickBot="1">
      <c r="U128" s="293"/>
      <c r="V128" s="905">
        <f>V127+W127+X127</f>
        <v>309</v>
      </c>
      <c r="W128" s="906"/>
      <c r="X128" s="907"/>
      <c r="Y128" s="292">
        <f>Y127</f>
        <v>309</v>
      </c>
      <c r="Z128" s="905">
        <f>Z127+AA127+AB127</f>
        <v>27</v>
      </c>
      <c r="AA128" s="906"/>
      <c r="AB128" s="907"/>
      <c r="AC128" s="292">
        <f>AC127</f>
        <v>27</v>
      </c>
      <c r="AD128" s="905">
        <f>AD127+AE127+AF127</f>
        <v>81</v>
      </c>
      <c r="AE128" s="906"/>
      <c r="AF128" s="907"/>
      <c r="AG128" s="292">
        <f>AG127</f>
        <v>81</v>
      </c>
      <c r="AH128" s="905">
        <f>AH127+AI127+AJ127</f>
        <v>558</v>
      </c>
      <c r="AI128" s="906"/>
      <c r="AJ128" s="907"/>
      <c r="AK128" s="292">
        <f>AK127</f>
        <v>558</v>
      </c>
      <c r="AL128" s="905">
        <f>AL127+AM127+AN127</f>
        <v>30</v>
      </c>
      <c r="AM128" s="906"/>
      <c r="AN128" s="907"/>
      <c r="AO128" s="292">
        <f>AO127</f>
        <v>30</v>
      </c>
      <c r="AP128" s="905">
        <f>AP127+AQ127+AR127</f>
        <v>150</v>
      </c>
      <c r="AQ128" s="906"/>
      <c r="AR128" s="907"/>
      <c r="AS128" s="292">
        <f>AS127</f>
        <v>150</v>
      </c>
      <c r="AT128" s="905">
        <f>AT127+AU127+AV127</f>
        <v>105</v>
      </c>
      <c r="AU128" s="906"/>
      <c r="AV128" s="907"/>
      <c r="AW128" s="292">
        <f>AW127</f>
        <v>105</v>
      </c>
      <c r="AX128" s="905">
        <f>AX127+AY127+AZ127</f>
        <v>16</v>
      </c>
      <c r="AY128" s="906"/>
      <c r="AZ128" s="907"/>
      <c r="BA128" s="292">
        <f>BA127</f>
        <v>16</v>
      </c>
      <c r="BB128" s="905">
        <f>BB127+BC127+BD127</f>
        <v>227.9</v>
      </c>
      <c r="BC128" s="906"/>
      <c r="BD128" s="907"/>
      <c r="BE128" s="292">
        <f>BE127</f>
        <v>227.9</v>
      </c>
      <c r="BF128" s="905">
        <f>BF127+BG127+BH127</f>
        <v>180.9</v>
      </c>
      <c r="BG128" s="906"/>
      <c r="BH128" s="907"/>
      <c r="BI128" s="292">
        <f>BI127</f>
        <v>180.9</v>
      </c>
      <c r="BJ128" s="905">
        <f>BJ127+BK127+BL127</f>
        <v>78.18</v>
      </c>
      <c r="BK128" s="906"/>
      <c r="BL128" s="907"/>
      <c r="BM128" s="292">
        <f>BM127</f>
        <v>78.18</v>
      </c>
      <c r="BN128" s="905">
        <f>BN127+BO127+BP127</f>
        <v>44.800000000000004</v>
      </c>
      <c r="BO128" s="906"/>
      <c r="BP128" s="907"/>
      <c r="BQ128" s="292">
        <f>BQ127</f>
        <v>44.800000000000004</v>
      </c>
      <c r="BR128" s="905">
        <f>BR127+BS127+BT127</f>
        <v>25.9</v>
      </c>
      <c r="BS128" s="906"/>
      <c r="BT128" s="907"/>
      <c r="BU128" s="292">
        <f>BU127</f>
        <v>25.9</v>
      </c>
    </row>
  </sheetData>
  <sheetProtection password="CC67" sheet="1" objects="1" scenarios="1" selectLockedCells="1"/>
  <mergeCells count="367">
    <mergeCell ref="S85:S86"/>
    <mergeCell ref="C14:K15"/>
    <mergeCell ref="N14:R15"/>
    <mergeCell ref="S14:S15"/>
    <mergeCell ref="H50:I50"/>
    <mergeCell ref="H51:I51"/>
    <mergeCell ref="H52:I52"/>
    <mergeCell ref="H17:I17"/>
    <mergeCell ref="H18:I18"/>
    <mergeCell ref="H19:I19"/>
    <mergeCell ref="H20:I20"/>
    <mergeCell ref="H71:I71"/>
    <mergeCell ref="H72:I72"/>
    <mergeCell ref="H73:I73"/>
    <mergeCell ref="H74:I74"/>
    <mergeCell ref="H75:I75"/>
    <mergeCell ref="H64:I64"/>
    <mergeCell ref="H70:I70"/>
    <mergeCell ref="H62:I62"/>
    <mergeCell ref="H53:I53"/>
    <mergeCell ref="H47:I47"/>
    <mergeCell ref="H42:I42"/>
    <mergeCell ref="S45:S46"/>
    <mergeCell ref="BR45:BU46"/>
    <mergeCell ref="BR67:BU68"/>
    <mergeCell ref="BR85:BU86"/>
    <mergeCell ref="BR100:BU101"/>
    <mergeCell ref="BR117:BU118"/>
    <mergeCell ref="BR120:BT120"/>
    <mergeCell ref="BR121:BU122"/>
    <mergeCell ref="BR124:BT124"/>
    <mergeCell ref="BR125:BU126"/>
    <mergeCell ref="BR2:BU2"/>
    <mergeCell ref="BR3:BU4"/>
    <mergeCell ref="BR5:BU5"/>
    <mergeCell ref="BR6:BU6"/>
    <mergeCell ref="BR7:BT7"/>
    <mergeCell ref="BU7:BU8"/>
    <mergeCell ref="BR8:BT8"/>
    <mergeCell ref="BR14:BU15"/>
    <mergeCell ref="BR32:BU33"/>
    <mergeCell ref="AL67:AO68"/>
    <mergeCell ref="G9:G10"/>
    <mergeCell ref="H37:I37"/>
    <mergeCell ref="H36:I36"/>
    <mergeCell ref="AD67:AG68"/>
    <mergeCell ref="AD6:AG6"/>
    <mergeCell ref="AD14:AG15"/>
    <mergeCell ref="AH14:AK15"/>
    <mergeCell ref="AL14:AO15"/>
    <mergeCell ref="AO7:AO8"/>
    <mergeCell ref="AL8:AN8"/>
    <mergeCell ref="Z7:AB7"/>
    <mergeCell ref="U14:AC15"/>
    <mergeCell ref="H29:I29"/>
    <mergeCell ref="Q3:Q8"/>
    <mergeCell ref="R3:R8"/>
    <mergeCell ref="S3:S8"/>
    <mergeCell ref="AH6:AK6"/>
    <mergeCell ref="H41:I41"/>
    <mergeCell ref="H30:I30"/>
    <mergeCell ref="H35:I35"/>
    <mergeCell ref="H48:I48"/>
    <mergeCell ref="H49:I49"/>
    <mergeCell ref="D45:R46"/>
    <mergeCell ref="AP32:AS33"/>
    <mergeCell ref="AT32:AW33"/>
    <mergeCell ref="AX32:BA33"/>
    <mergeCell ref="BB32:BE33"/>
    <mergeCell ref="BF32:BI33"/>
    <mergeCell ref="AD45:AG46"/>
    <mergeCell ref="AH45:AK46"/>
    <mergeCell ref="B3:B8"/>
    <mergeCell ref="G3:I8"/>
    <mergeCell ref="L3:L8"/>
    <mergeCell ref="M3:M8"/>
    <mergeCell ref="N3:N8"/>
    <mergeCell ref="AX3:BA4"/>
    <mergeCell ref="BB3:BE4"/>
    <mergeCell ref="BI7:BI8"/>
    <mergeCell ref="BF8:BH8"/>
    <mergeCell ref="AS7:AS8"/>
    <mergeCell ref="AP8:AR8"/>
    <mergeCell ref="BA7:BA8"/>
    <mergeCell ref="AX8:AZ8"/>
    <mergeCell ref="BF3:BI4"/>
    <mergeCell ref="AP5:AS5"/>
    <mergeCell ref="AT5:AW5"/>
    <mergeCell ref="AX5:BA5"/>
    <mergeCell ref="BF6:BI6"/>
    <mergeCell ref="AX6:BA6"/>
    <mergeCell ref="AX45:BA46"/>
    <mergeCell ref="BB45:BE46"/>
    <mergeCell ref="BF45:BI46"/>
    <mergeCell ref="BF2:BI2"/>
    <mergeCell ref="BB2:BE2"/>
    <mergeCell ref="AX2:BA2"/>
    <mergeCell ref="AT2:AW2"/>
    <mergeCell ref="BE7:BE8"/>
    <mergeCell ref="BB8:BD8"/>
    <mergeCell ref="BF14:BI15"/>
    <mergeCell ref="BB14:BE15"/>
    <mergeCell ref="AX14:BA15"/>
    <mergeCell ref="AT14:AW15"/>
    <mergeCell ref="AT6:AW6"/>
    <mergeCell ref="AT7:AV7"/>
    <mergeCell ref="AX7:AZ7"/>
    <mergeCell ref="BB7:BD7"/>
    <mergeCell ref="BF7:BH7"/>
    <mergeCell ref="AW7:AW8"/>
    <mergeCell ref="AT8:AV8"/>
    <mergeCell ref="BB6:BE6"/>
    <mergeCell ref="AP6:AS6"/>
    <mergeCell ref="AT3:AW4"/>
    <mergeCell ref="AP7:AR7"/>
    <mergeCell ref="Z8:AB8"/>
    <mergeCell ref="H16:I16"/>
    <mergeCell ref="J3:K8"/>
    <mergeCell ref="O3:O8"/>
    <mergeCell ref="P3:P8"/>
    <mergeCell ref="U3:U8"/>
    <mergeCell ref="V5:Y5"/>
    <mergeCell ref="Z3:AC4"/>
    <mergeCell ref="AD3:AG4"/>
    <mergeCell ref="AH3:AK4"/>
    <mergeCell ref="AL3:AO4"/>
    <mergeCell ref="AP3:AS4"/>
    <mergeCell ref="Z5:AC5"/>
    <mergeCell ref="AD5:AG5"/>
    <mergeCell ref="AH5:AK5"/>
    <mergeCell ref="AL5:AO5"/>
    <mergeCell ref="M9:M10"/>
    <mergeCell ref="AP14:AS15"/>
    <mergeCell ref="AL6:AO6"/>
    <mergeCell ref="Z6:AC6"/>
    <mergeCell ref="AC7:AC8"/>
    <mergeCell ref="AD7:AF7"/>
    <mergeCell ref="AH7:AJ7"/>
    <mergeCell ref="AL7:AN7"/>
    <mergeCell ref="AD32:AG33"/>
    <mergeCell ref="AH32:AK33"/>
    <mergeCell ref="AL32:AO33"/>
    <mergeCell ref="U32:AC33"/>
    <mergeCell ref="AG7:AG8"/>
    <mergeCell ref="AD8:AF8"/>
    <mergeCell ref="AK7:AK8"/>
    <mergeCell ref="AH8:AJ8"/>
    <mergeCell ref="H92:I92"/>
    <mergeCell ref="H93:I93"/>
    <mergeCell ref="H94:I94"/>
    <mergeCell ref="H95:I95"/>
    <mergeCell ref="H96:I96"/>
    <mergeCell ref="H54:I54"/>
    <mergeCell ref="H55:I55"/>
    <mergeCell ref="H56:I56"/>
    <mergeCell ref="H57:I57"/>
    <mergeCell ref="H61:I61"/>
    <mergeCell ref="H60:I60"/>
    <mergeCell ref="D85:R86"/>
    <mergeCell ref="H9:H10"/>
    <mergeCell ref="I9:I10"/>
    <mergeCell ref="J9:J10"/>
    <mergeCell ref="H97:I97"/>
    <mergeCell ref="H98:I98"/>
    <mergeCell ref="H11:I11"/>
    <mergeCell ref="H12:I12"/>
    <mergeCell ref="H88:I88"/>
    <mergeCell ref="H89:I89"/>
    <mergeCell ref="H90:I90"/>
    <mergeCell ref="H83:I83"/>
    <mergeCell ref="H87:I87"/>
    <mergeCell ref="H81:I81"/>
    <mergeCell ref="H76:I76"/>
    <mergeCell ref="H77:I77"/>
    <mergeCell ref="H78:I78"/>
    <mergeCell ref="H79:I79"/>
    <mergeCell ref="H80:I80"/>
    <mergeCell ref="H65:I65"/>
    <mergeCell ref="H69:I69"/>
    <mergeCell ref="H38:I38"/>
    <mergeCell ref="H39:I39"/>
    <mergeCell ref="H40:I40"/>
    <mergeCell ref="H91:I91"/>
    <mergeCell ref="C1:D2"/>
    <mergeCell ref="E1:K2"/>
    <mergeCell ref="V7:X7"/>
    <mergeCell ref="D5:D8"/>
    <mergeCell ref="C5:C8"/>
    <mergeCell ref="E3:E8"/>
    <mergeCell ref="F3:F8"/>
    <mergeCell ref="V3:Y4"/>
    <mergeCell ref="V8:X8"/>
    <mergeCell ref="Y7:Y8"/>
    <mergeCell ref="V6:Y6"/>
    <mergeCell ref="AH2:AK2"/>
    <mergeCell ref="AD2:AG2"/>
    <mergeCell ref="Z2:AC2"/>
    <mergeCell ref="V2:Y2"/>
    <mergeCell ref="N1:R2"/>
    <mergeCell ref="S1:S2"/>
    <mergeCell ref="BN2:BQ2"/>
    <mergeCell ref="BN3:BQ4"/>
    <mergeCell ref="BN5:BQ5"/>
    <mergeCell ref="BB5:BE5"/>
    <mergeCell ref="BF5:BI5"/>
    <mergeCell ref="AL2:AO2"/>
    <mergeCell ref="AP2:AS2"/>
    <mergeCell ref="BN6:BQ6"/>
    <mergeCell ref="BN7:BP7"/>
    <mergeCell ref="BQ7:BQ8"/>
    <mergeCell ref="BN8:BP8"/>
    <mergeCell ref="BN14:BQ15"/>
    <mergeCell ref="BN32:BQ33"/>
    <mergeCell ref="BJ2:BM2"/>
    <mergeCell ref="BJ3:BM4"/>
    <mergeCell ref="BJ5:BM5"/>
    <mergeCell ref="BJ6:BM6"/>
    <mergeCell ref="BJ7:BL7"/>
    <mergeCell ref="BM7:BM8"/>
    <mergeCell ref="BJ8:BL8"/>
    <mergeCell ref="BJ14:BM15"/>
    <mergeCell ref="BJ32:BM33"/>
    <mergeCell ref="K9:K10"/>
    <mergeCell ref="B14:B15"/>
    <mergeCell ref="B32:B33"/>
    <mergeCell ref="C32:S33"/>
    <mergeCell ref="B45:B46"/>
    <mergeCell ref="B67:B68"/>
    <mergeCell ref="C67:S68"/>
    <mergeCell ref="B85:B86"/>
    <mergeCell ref="H21:I21"/>
    <mergeCell ref="H22:I22"/>
    <mergeCell ref="H23:I23"/>
    <mergeCell ref="H24:I24"/>
    <mergeCell ref="H25:I25"/>
    <mergeCell ref="H26:I26"/>
    <mergeCell ref="H27:I27"/>
    <mergeCell ref="H28:I28"/>
    <mergeCell ref="H82:I82"/>
    <mergeCell ref="H34:I34"/>
    <mergeCell ref="H43:I43"/>
    <mergeCell ref="H63:I63"/>
    <mergeCell ref="H58:I58"/>
    <mergeCell ref="H59:I59"/>
    <mergeCell ref="N9:N10"/>
    <mergeCell ref="R9:R10"/>
    <mergeCell ref="U117:AC118"/>
    <mergeCell ref="AD117:AG118"/>
    <mergeCell ref="AH117:AK118"/>
    <mergeCell ref="AL117:AO118"/>
    <mergeCell ref="AP117:AS118"/>
    <mergeCell ref="AT117:AW118"/>
    <mergeCell ref="B100:B101"/>
    <mergeCell ref="C100:S101"/>
    <mergeCell ref="H105:I105"/>
    <mergeCell ref="H106:I106"/>
    <mergeCell ref="H102:I102"/>
    <mergeCell ref="H103:I103"/>
    <mergeCell ref="H104:I104"/>
    <mergeCell ref="H112:I112"/>
    <mergeCell ref="H113:I113"/>
    <mergeCell ref="AD100:AG101"/>
    <mergeCell ref="AH100:AK101"/>
    <mergeCell ref="AL100:AO101"/>
    <mergeCell ref="AP100:AS101"/>
    <mergeCell ref="H107:I107"/>
    <mergeCell ref="H108:I108"/>
    <mergeCell ref="H109:I109"/>
    <mergeCell ref="H110:I110"/>
    <mergeCell ref="H111:I111"/>
    <mergeCell ref="U45:AC46"/>
    <mergeCell ref="U67:AC68"/>
    <mergeCell ref="U85:AC86"/>
    <mergeCell ref="U100:AC101"/>
    <mergeCell ref="AT100:AW101"/>
    <mergeCell ref="AX100:BA101"/>
    <mergeCell ref="BB100:BE101"/>
    <mergeCell ref="BF100:BI101"/>
    <mergeCell ref="AL45:AO46"/>
    <mergeCell ref="AP45:AS46"/>
    <mergeCell ref="AT45:AW46"/>
    <mergeCell ref="AP67:AS68"/>
    <mergeCell ref="AT67:AW68"/>
    <mergeCell ref="AX67:BA68"/>
    <mergeCell ref="BB67:BE68"/>
    <mergeCell ref="BF67:BI68"/>
    <mergeCell ref="AD85:AG86"/>
    <mergeCell ref="AH85:AK86"/>
    <mergeCell ref="AL85:AO86"/>
    <mergeCell ref="AP85:AS86"/>
    <mergeCell ref="AT85:AW86"/>
    <mergeCell ref="AX85:BA86"/>
    <mergeCell ref="BB85:BE86"/>
    <mergeCell ref="AH67:AK68"/>
    <mergeCell ref="BJ117:BM118"/>
    <mergeCell ref="BN117:BQ118"/>
    <mergeCell ref="BJ100:BM101"/>
    <mergeCell ref="BN100:BQ101"/>
    <mergeCell ref="BN45:BQ46"/>
    <mergeCell ref="BJ121:BM122"/>
    <mergeCell ref="BN121:BQ122"/>
    <mergeCell ref="AX120:AZ120"/>
    <mergeCell ref="BF120:BH120"/>
    <mergeCell ref="BN120:BP120"/>
    <mergeCell ref="AX117:BA118"/>
    <mergeCell ref="BB117:BE118"/>
    <mergeCell ref="BJ120:BL120"/>
    <mergeCell ref="BF117:BI118"/>
    <mergeCell ref="BN67:BQ68"/>
    <mergeCell ref="BN85:BQ86"/>
    <mergeCell ref="BJ45:BM46"/>
    <mergeCell ref="BJ67:BM68"/>
    <mergeCell ref="BJ85:BM86"/>
    <mergeCell ref="BF85:BI86"/>
    <mergeCell ref="V128:X128"/>
    <mergeCell ref="V120:X120"/>
    <mergeCell ref="V124:X124"/>
    <mergeCell ref="AD120:AF120"/>
    <mergeCell ref="AH120:AJ120"/>
    <mergeCell ref="Z120:AB120"/>
    <mergeCell ref="Z124:AB124"/>
    <mergeCell ref="AD124:AF124"/>
    <mergeCell ref="AH124:AJ124"/>
    <mergeCell ref="Z128:AB128"/>
    <mergeCell ref="AD128:AF128"/>
    <mergeCell ref="AH128:AJ128"/>
    <mergeCell ref="U125:AC126"/>
    <mergeCell ref="AD125:AG126"/>
    <mergeCell ref="AH125:AK126"/>
    <mergeCell ref="U121:AC122"/>
    <mergeCell ref="AD121:AG122"/>
    <mergeCell ref="AH121:AK122"/>
    <mergeCell ref="AP120:AR120"/>
    <mergeCell ref="AP124:AR124"/>
    <mergeCell ref="AP128:AR128"/>
    <mergeCell ref="AT120:AV120"/>
    <mergeCell ref="AT124:AV124"/>
    <mergeCell ref="AT128:AV128"/>
    <mergeCell ref="AL120:AN120"/>
    <mergeCell ref="AL124:AN124"/>
    <mergeCell ref="AL128:AN128"/>
    <mergeCell ref="AL125:AO126"/>
    <mergeCell ref="AP125:AS126"/>
    <mergeCell ref="AT125:AW126"/>
    <mergeCell ref="AL121:AO122"/>
    <mergeCell ref="AP121:AS122"/>
    <mergeCell ref="AT121:AW122"/>
    <mergeCell ref="BR128:BT128"/>
    <mergeCell ref="AX124:AZ124"/>
    <mergeCell ref="AX128:AZ128"/>
    <mergeCell ref="BB120:BD120"/>
    <mergeCell ref="BB124:BD124"/>
    <mergeCell ref="BB128:BD128"/>
    <mergeCell ref="BN124:BP124"/>
    <mergeCell ref="BN128:BP128"/>
    <mergeCell ref="BF124:BH124"/>
    <mergeCell ref="BF128:BH128"/>
    <mergeCell ref="BN125:BQ126"/>
    <mergeCell ref="BJ124:BL124"/>
    <mergeCell ref="BJ128:BL128"/>
    <mergeCell ref="BJ125:BM126"/>
    <mergeCell ref="AX125:BA126"/>
    <mergeCell ref="BB125:BE126"/>
    <mergeCell ref="BF125:BI126"/>
    <mergeCell ref="AX121:BA122"/>
    <mergeCell ref="BB121:BE122"/>
    <mergeCell ref="BF121:BI122"/>
  </mergeCells>
  <conditionalFormatting sqref="E17:E28 E35:E42 E88:E96">
    <cfRule type="containsText" priority="75" dxfId="1" operator="containsText" text="Nein">
      <formula>NOT(ISERROR(SEARCH("Nein",E17)))</formula>
    </cfRule>
    <cfRule type="cellIs" priority="76" dxfId="0" operator="equal">
      <formula>"Ja"</formula>
    </cfRule>
  </conditionalFormatting>
  <conditionalFormatting sqref="E17:E28 E35:E42 E88:E96">
    <cfRule type="containsBlanks" priority="73" dxfId="3">
      <formula>LEN(TRIM(E17))=0</formula>
    </cfRule>
    <cfRule type="containsBlanks" priority="74" dxfId="2">
      <formula>LEN(TRIM(E17))=0</formula>
    </cfRule>
  </conditionalFormatting>
  <conditionalFormatting sqref="E29">
    <cfRule type="containsText" priority="71" dxfId="1" operator="containsText" text="Nein">
      <formula>NOT(ISERROR(SEARCH("Nein",E29)))</formula>
    </cfRule>
    <cfRule type="cellIs" priority="72" dxfId="0" operator="equal">
      <formula>"Ja"</formula>
    </cfRule>
  </conditionalFormatting>
  <conditionalFormatting sqref="E29">
    <cfRule type="containsBlanks" priority="69" dxfId="3">
      <formula>LEN(TRIM(E29))=0</formula>
    </cfRule>
    <cfRule type="containsBlanks" priority="70" dxfId="2">
      <formula>LEN(TRIM(E29))=0</formula>
    </cfRule>
  </conditionalFormatting>
  <conditionalFormatting sqref="E48:E63">
    <cfRule type="containsBlanks" priority="57" dxfId="3">
      <formula>LEN(TRIM(E48))=0</formula>
    </cfRule>
    <cfRule type="containsBlanks" priority="58" dxfId="2">
      <formula>LEN(TRIM(E48))=0</formula>
    </cfRule>
  </conditionalFormatting>
  <conditionalFormatting sqref="E97">
    <cfRule type="containsBlanks" priority="49" dxfId="3">
      <formula>LEN(TRIM(E97))=0</formula>
    </cfRule>
    <cfRule type="containsBlanks" priority="50" dxfId="2">
      <formula>LEN(TRIM(E97))=0</formula>
    </cfRule>
  </conditionalFormatting>
  <conditionalFormatting sqref="E64">
    <cfRule type="containsBlanks" priority="61" dxfId="3">
      <formula>LEN(TRIM(E64))=0</formula>
    </cfRule>
    <cfRule type="containsBlanks" priority="62" dxfId="2">
      <formula>LEN(TRIM(E64))=0</formula>
    </cfRule>
  </conditionalFormatting>
  <conditionalFormatting sqref="E64">
    <cfRule type="containsText" priority="63" dxfId="1" operator="containsText" text="Nein">
      <formula>NOT(ISERROR(SEARCH("Nein",E64)))</formula>
    </cfRule>
    <cfRule type="cellIs" priority="64" dxfId="0" operator="equal">
      <formula>"Ja"</formula>
    </cfRule>
  </conditionalFormatting>
  <conditionalFormatting sqref="E48:E63">
    <cfRule type="containsText" priority="59" dxfId="1" operator="containsText" text="Nein">
      <formula>NOT(ISERROR(SEARCH("Nein",E48)))</formula>
    </cfRule>
    <cfRule type="cellIs" priority="60" dxfId="0" operator="equal">
      <formula>"Ja"</formula>
    </cfRule>
  </conditionalFormatting>
  <conditionalFormatting sqref="E82">
    <cfRule type="containsBlanks" priority="53" dxfId="3">
      <formula>LEN(TRIM(E82))=0</formula>
    </cfRule>
    <cfRule type="containsBlanks" priority="54" dxfId="2">
      <formula>LEN(TRIM(E82))=0</formula>
    </cfRule>
  </conditionalFormatting>
  <conditionalFormatting sqref="E82">
    <cfRule type="containsText" priority="55" dxfId="1" operator="containsText" text="Nein">
      <formula>NOT(ISERROR(SEARCH("Nein",E82)))</formula>
    </cfRule>
    <cfRule type="cellIs" priority="56" dxfId="0" operator="equal">
      <formula>"Ja"</formula>
    </cfRule>
  </conditionalFormatting>
  <conditionalFormatting sqref="E112">
    <cfRule type="containsBlanks" priority="41" dxfId="3">
      <formula>LEN(TRIM(E112))=0</formula>
    </cfRule>
    <cfRule type="containsBlanks" priority="42" dxfId="2">
      <formula>LEN(TRIM(E112))=0</formula>
    </cfRule>
  </conditionalFormatting>
  <conditionalFormatting sqref="E97">
    <cfRule type="containsText" priority="51" dxfId="1" operator="containsText" text="Nein">
      <formula>NOT(ISERROR(SEARCH("Nein",E97)))</formula>
    </cfRule>
    <cfRule type="cellIs" priority="52" dxfId="0" operator="equal">
      <formula>"Ja"</formula>
    </cfRule>
  </conditionalFormatting>
  <conditionalFormatting sqref="E103:E111">
    <cfRule type="containsBlanks" priority="13" dxfId="3">
      <formula>LEN(TRIM(E103))=0</formula>
    </cfRule>
    <cfRule type="containsBlanks" priority="14" dxfId="2">
      <formula>LEN(TRIM(E103))=0</formula>
    </cfRule>
  </conditionalFormatting>
  <conditionalFormatting sqref="E112">
    <cfRule type="containsText" priority="43" dxfId="1" operator="containsText" text="Nein">
      <formula>NOT(ISERROR(SEARCH("Nein",E112)))</formula>
    </cfRule>
    <cfRule type="cellIs" priority="44" dxfId="0" operator="equal">
      <formula>"Ja"</formula>
    </cfRule>
  </conditionalFormatting>
  <conditionalFormatting sqref="E70:E81">
    <cfRule type="containsText" priority="27" dxfId="1" operator="containsText" text="Nein">
      <formula>NOT(ISERROR(SEARCH("Nein",E70)))</formula>
    </cfRule>
    <cfRule type="cellIs" priority="28" dxfId="0" operator="equal">
      <formula>"Ja"</formula>
    </cfRule>
  </conditionalFormatting>
  <conditionalFormatting sqref="E70:E81">
    <cfRule type="containsBlanks" priority="25" dxfId="3">
      <formula>LEN(TRIM(E70))=0</formula>
    </cfRule>
    <cfRule type="containsBlanks" priority="26" dxfId="2">
      <formula>LEN(TRIM(E70))=0</formula>
    </cfRule>
  </conditionalFormatting>
  <conditionalFormatting sqref="E103:E111">
    <cfRule type="containsText" priority="15" dxfId="1" operator="containsText" text="Nein">
      <formula>NOT(ISERROR(SEARCH("Nein",E103)))</formula>
    </cfRule>
    <cfRule type="cellIs" priority="16" dxfId="0" operator="equal">
      <formula>"Ja"</formula>
    </cfRule>
  </conditionalFormatting>
  <printOptions/>
  <pageMargins left="0.3937007874015748" right="0.4330708661417323" top="0.7874015748031497" bottom="0.7874015748031497" header="0.31496062992125984" footer="0.31496062992125984"/>
  <pageSetup horizontalDpi="600" verticalDpi="600" orientation="landscape" paperSize="9" scale="55" r:id="rId1"/>
  <headerFooter>
    <oddHeader>&amp;R
</oddHeader>
    <oddFooter xml:space="preserve">&amp;L&amp;"-,Fett"&amp;14Anlage 5.3. - Los 3 - Aufmaße
Ausschreibung RHV VgV 006-18
Unterhalts- und Grundreinigung städt. Objekte
Große Kreisstadt Weißwasser/O.L.&amp;R&amp;20Seiten 33c </oddFooter>
  </headerFooter>
  <rowBreaks count="2" manualBreakCount="2">
    <brk id="44" max="255" man="1"/>
    <brk id="84" max="255" man="1"/>
  </rowBreaks>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AR219"/>
  <sheetViews>
    <sheetView zoomScalePageLayoutView="0" workbookViewId="0" topLeftCell="U46">
      <selection activeCell="AQ61" sqref="AQ61:AQ64"/>
    </sheetView>
  </sheetViews>
  <sheetFormatPr defaultColWidth="11.421875" defaultRowHeight="15"/>
  <cols>
    <col min="1" max="7" width="11.421875" style="103" customWidth="1"/>
    <col min="8" max="8" width="7.57421875" style="15" customWidth="1"/>
    <col min="9" max="9" width="15.7109375" style="15" customWidth="1"/>
    <col min="10" max="10" width="15.00390625" style="26" customWidth="1"/>
    <col min="11" max="11" width="38.00390625" style="15" customWidth="1"/>
    <col min="12" max="12" width="7.7109375" style="15" customWidth="1"/>
    <col min="13" max="13" width="10.7109375" style="15" customWidth="1"/>
    <col min="14" max="19" width="11.140625" style="15" hidden="1" customWidth="1"/>
    <col min="20" max="20" width="18.28125" style="26" customWidth="1"/>
    <col min="21" max="21" width="18.28125" style="103" customWidth="1"/>
    <col min="22" max="24" width="18.28125" style="26" customWidth="1"/>
    <col min="25" max="25" width="2.57421875" style="103" customWidth="1"/>
    <col min="26" max="32" width="11.421875" style="103" customWidth="1"/>
    <col min="33" max="33" width="24.421875" style="15" customWidth="1"/>
    <col min="34" max="34" width="18.28125" style="26" customWidth="1"/>
    <col min="35" max="35" width="7.7109375" style="469" customWidth="1"/>
    <col min="36" max="36" width="10.7109375" style="103" customWidth="1"/>
    <col min="37" max="42" width="10.7109375" style="103" hidden="1" customWidth="1"/>
    <col min="43" max="44" width="18.28125" style="26" customWidth="1"/>
    <col min="45" max="16384" width="11.421875" style="103" customWidth="1"/>
  </cols>
  <sheetData>
    <row r="1" spans="20:44" ht="15.75" thickBot="1">
      <c r="T1" s="1140" t="s">
        <v>299</v>
      </c>
      <c r="U1" s="1141"/>
      <c r="V1" s="1141"/>
      <c r="W1" s="1141"/>
      <c r="X1" s="1148" t="s">
        <v>308</v>
      </c>
      <c r="Y1" s="1149"/>
      <c r="AG1" s="1140" t="s">
        <v>299</v>
      </c>
      <c r="AH1" s="1141"/>
      <c r="AI1" s="1141"/>
      <c r="AJ1" s="1141"/>
      <c r="AK1" s="1141"/>
      <c r="AL1" s="1141"/>
      <c r="AM1" s="1141"/>
      <c r="AN1" s="1141"/>
      <c r="AO1" s="1141"/>
      <c r="AP1" s="1141"/>
      <c r="AQ1" s="1141"/>
      <c r="AR1" s="1146" t="s">
        <v>309</v>
      </c>
    </row>
    <row r="2" spans="1:44" ht="15.75" thickBot="1">
      <c r="A2" s="308"/>
      <c r="B2" s="1067"/>
      <c r="C2" s="1067"/>
      <c r="D2" s="1067"/>
      <c r="E2" s="1067"/>
      <c r="F2" s="1067"/>
      <c r="G2" s="1068"/>
      <c r="H2" s="87"/>
      <c r="I2" s="470"/>
      <c r="J2" s="33"/>
      <c r="K2" s="1142" t="s">
        <v>49</v>
      </c>
      <c r="L2" s="1143"/>
      <c r="M2" s="1143"/>
      <c r="N2" s="1143"/>
      <c r="O2" s="1143"/>
      <c r="P2" s="1143"/>
      <c r="Q2" s="1143"/>
      <c r="R2" s="1143"/>
      <c r="S2" s="1143"/>
      <c r="T2" s="1143"/>
      <c r="U2" s="1143"/>
      <c r="V2" s="1143"/>
      <c r="W2" s="1143"/>
      <c r="X2" s="1150"/>
      <c r="Y2" s="1150"/>
      <c r="Z2" s="1066"/>
      <c r="AA2" s="1067"/>
      <c r="AB2" s="1067"/>
      <c r="AC2" s="1067"/>
      <c r="AD2" s="1067"/>
      <c r="AE2" s="1067"/>
      <c r="AF2" s="1068"/>
      <c r="AG2" s="1144" t="s">
        <v>73</v>
      </c>
      <c r="AH2" s="1145"/>
      <c r="AI2" s="1145"/>
      <c r="AJ2" s="1145"/>
      <c r="AK2" s="1145"/>
      <c r="AL2" s="1145"/>
      <c r="AM2" s="1145"/>
      <c r="AN2" s="1145"/>
      <c r="AO2" s="1145"/>
      <c r="AP2" s="1145"/>
      <c r="AQ2" s="1145"/>
      <c r="AR2" s="1147"/>
    </row>
    <row r="3" spans="1:44" ht="75" customHeight="1">
      <c r="A3" s="1058" t="s">
        <v>300</v>
      </c>
      <c r="B3" s="1059"/>
      <c r="C3" s="1059"/>
      <c r="D3" s="1059"/>
      <c r="E3" s="1059"/>
      <c r="F3" s="1059"/>
      <c r="G3" s="1060"/>
      <c r="H3" s="1124" t="s">
        <v>60</v>
      </c>
      <c r="I3" s="1125"/>
      <c r="J3" s="1127" t="s">
        <v>103</v>
      </c>
      <c r="K3" s="467" t="s">
        <v>63</v>
      </c>
      <c r="L3" s="1104"/>
      <c r="M3" s="1103"/>
      <c r="N3" s="1104" t="s">
        <v>172</v>
      </c>
      <c r="O3" s="1115"/>
      <c r="P3" s="1115"/>
      <c r="Q3" s="1115"/>
      <c r="R3" s="1115"/>
      <c r="S3" s="1112"/>
      <c r="T3" s="1127" t="s">
        <v>66</v>
      </c>
      <c r="U3" s="1127" t="s">
        <v>69</v>
      </c>
      <c r="V3" s="1127" t="s">
        <v>71</v>
      </c>
      <c r="W3" s="1124" t="s">
        <v>72</v>
      </c>
      <c r="X3" s="1130"/>
      <c r="Y3" s="105"/>
      <c r="Z3" s="1058" t="str">
        <f>A3</f>
        <v>Teilergebnisse Los 3
Objekt "Stadtbibliothek"</v>
      </c>
      <c r="AA3" s="1059"/>
      <c r="AB3" s="1059"/>
      <c r="AC3" s="1059"/>
      <c r="AD3" s="1059"/>
      <c r="AE3" s="1059"/>
      <c r="AF3" s="1060"/>
      <c r="AG3" s="1131" t="s">
        <v>74</v>
      </c>
      <c r="AH3" s="1127" t="s">
        <v>75</v>
      </c>
      <c r="AI3" s="1107"/>
      <c r="AJ3" s="1134"/>
      <c r="AK3" s="1107" t="s">
        <v>172</v>
      </c>
      <c r="AL3" s="1108"/>
      <c r="AM3" s="1108"/>
      <c r="AN3" s="1108"/>
      <c r="AO3" s="1108"/>
      <c r="AP3" s="1109"/>
      <c r="AQ3" s="1127" t="s">
        <v>76</v>
      </c>
      <c r="AR3" s="1127" t="s">
        <v>77</v>
      </c>
    </row>
    <row r="4" spans="1:44" ht="15" customHeight="1">
      <c r="A4" s="1061"/>
      <c r="B4" s="1123"/>
      <c r="C4" s="1123"/>
      <c r="D4" s="1123"/>
      <c r="E4" s="1123"/>
      <c r="F4" s="1123"/>
      <c r="G4" s="1063"/>
      <c r="H4" s="1126"/>
      <c r="I4" s="1125"/>
      <c r="J4" s="1128"/>
      <c r="K4" s="16" t="s">
        <v>64</v>
      </c>
      <c r="L4" s="1102"/>
      <c r="M4" s="1103"/>
      <c r="N4" s="1110"/>
      <c r="O4" s="1111"/>
      <c r="P4" s="1111"/>
      <c r="Q4" s="1111"/>
      <c r="R4" s="1111"/>
      <c r="S4" s="1112"/>
      <c r="T4" s="1127"/>
      <c r="U4" s="1129"/>
      <c r="V4" s="1127"/>
      <c r="W4" s="1124"/>
      <c r="X4" s="1130"/>
      <c r="Y4" s="105"/>
      <c r="Z4" s="1061"/>
      <c r="AA4" s="1062"/>
      <c r="AB4" s="1062"/>
      <c r="AC4" s="1062"/>
      <c r="AD4" s="1062"/>
      <c r="AE4" s="1062"/>
      <c r="AF4" s="1063"/>
      <c r="AG4" s="1129"/>
      <c r="AH4" s="1127"/>
      <c r="AI4" s="1102"/>
      <c r="AJ4" s="1103"/>
      <c r="AK4" s="1110"/>
      <c r="AL4" s="1111"/>
      <c r="AM4" s="1111"/>
      <c r="AN4" s="1111"/>
      <c r="AO4" s="1111"/>
      <c r="AP4" s="1112"/>
      <c r="AQ4" s="1127"/>
      <c r="AR4" s="1127"/>
    </row>
    <row r="5" spans="1:44" ht="15" customHeight="1">
      <c r="A5" s="1061"/>
      <c r="B5" s="1123"/>
      <c r="C5" s="1123"/>
      <c r="D5" s="1123"/>
      <c r="E5" s="1123"/>
      <c r="F5" s="1123"/>
      <c r="G5" s="1063"/>
      <c r="H5" s="1126"/>
      <c r="I5" s="1125"/>
      <c r="J5" s="1128"/>
      <c r="K5" s="1113" t="s">
        <v>65</v>
      </c>
      <c r="L5" s="1104" t="s">
        <v>167</v>
      </c>
      <c r="M5" s="1103"/>
      <c r="N5" s="1110"/>
      <c r="O5" s="1111"/>
      <c r="P5" s="1111"/>
      <c r="Q5" s="1111"/>
      <c r="R5" s="1111"/>
      <c r="S5" s="1112"/>
      <c r="T5" s="1127"/>
      <c r="U5" s="1129"/>
      <c r="V5" s="1127"/>
      <c r="W5" s="1124"/>
      <c r="X5" s="1130"/>
      <c r="Y5" s="106"/>
      <c r="Z5" s="1061"/>
      <c r="AA5" s="1062"/>
      <c r="AB5" s="1062"/>
      <c r="AC5" s="1062"/>
      <c r="AD5" s="1062"/>
      <c r="AE5" s="1062"/>
      <c r="AF5" s="1063"/>
      <c r="AG5" s="1129"/>
      <c r="AH5" s="1127"/>
      <c r="AI5" s="1104" t="s">
        <v>167</v>
      </c>
      <c r="AJ5" s="1103"/>
      <c r="AK5" s="1110"/>
      <c r="AL5" s="1111"/>
      <c r="AM5" s="1111"/>
      <c r="AN5" s="1111"/>
      <c r="AO5" s="1111"/>
      <c r="AP5" s="1112"/>
      <c r="AQ5" s="1127"/>
      <c r="AR5" s="1127"/>
    </row>
    <row r="6" spans="1:44" ht="15" customHeight="1">
      <c r="A6" s="1054" t="s">
        <v>153</v>
      </c>
      <c r="B6" s="1120"/>
      <c r="C6" s="1120"/>
      <c r="D6" s="1120"/>
      <c r="E6" s="1120"/>
      <c r="F6" s="1120"/>
      <c r="G6" s="1121"/>
      <c r="H6" s="1126"/>
      <c r="I6" s="1125"/>
      <c r="J6" s="1128"/>
      <c r="K6" s="1113"/>
      <c r="L6" s="1104" t="s">
        <v>168</v>
      </c>
      <c r="M6" s="1103"/>
      <c r="N6" s="1110"/>
      <c r="O6" s="1111"/>
      <c r="P6" s="1111"/>
      <c r="Q6" s="1111"/>
      <c r="R6" s="1111"/>
      <c r="S6" s="1112"/>
      <c r="T6" s="1127"/>
      <c r="U6" s="1129"/>
      <c r="V6" s="1127"/>
      <c r="W6" s="1124"/>
      <c r="X6" s="1130"/>
      <c r="Y6" s="106"/>
      <c r="Z6" s="1054" t="str">
        <f>A6</f>
        <v>Raumart / 
Reinigungskategorie</v>
      </c>
      <c r="AA6" s="1055"/>
      <c r="AB6" s="1055"/>
      <c r="AC6" s="1055"/>
      <c r="AD6" s="1055"/>
      <c r="AE6" s="1055"/>
      <c r="AF6" s="1056"/>
      <c r="AG6" s="1129"/>
      <c r="AH6" s="1127"/>
      <c r="AI6" s="1104" t="s">
        <v>168</v>
      </c>
      <c r="AJ6" s="1103"/>
      <c r="AK6" s="1110"/>
      <c r="AL6" s="1111"/>
      <c r="AM6" s="1111"/>
      <c r="AN6" s="1111"/>
      <c r="AO6" s="1111"/>
      <c r="AP6" s="1112"/>
      <c r="AQ6" s="1127"/>
      <c r="AR6" s="1127"/>
    </row>
    <row r="7" spans="1:44" ht="15" customHeight="1">
      <c r="A7" s="1122"/>
      <c r="B7" s="1120"/>
      <c r="C7" s="1120"/>
      <c r="D7" s="1120"/>
      <c r="E7" s="1120"/>
      <c r="F7" s="1120"/>
      <c r="G7" s="1121"/>
      <c r="H7" s="1114" t="s">
        <v>61</v>
      </c>
      <c r="I7" s="1112"/>
      <c r="J7" s="1128"/>
      <c r="K7" s="1113"/>
      <c r="L7" s="1104" t="s">
        <v>169</v>
      </c>
      <c r="M7" s="1103"/>
      <c r="N7" s="1110"/>
      <c r="O7" s="1111"/>
      <c r="P7" s="1111"/>
      <c r="Q7" s="1111"/>
      <c r="R7" s="1111"/>
      <c r="S7" s="1112"/>
      <c r="T7" s="1127"/>
      <c r="U7" s="1129"/>
      <c r="V7" s="1127"/>
      <c r="W7" s="1124"/>
      <c r="X7" s="1130"/>
      <c r="Y7" s="106"/>
      <c r="Z7" s="1057"/>
      <c r="AA7" s="1055"/>
      <c r="AB7" s="1055"/>
      <c r="AC7" s="1055"/>
      <c r="AD7" s="1055"/>
      <c r="AE7" s="1055"/>
      <c r="AF7" s="1056"/>
      <c r="AG7" s="1129"/>
      <c r="AH7" s="1127"/>
      <c r="AI7" s="1104" t="s">
        <v>169</v>
      </c>
      <c r="AJ7" s="1103"/>
      <c r="AK7" s="1110"/>
      <c r="AL7" s="1111"/>
      <c r="AM7" s="1111"/>
      <c r="AN7" s="1111"/>
      <c r="AO7" s="1111"/>
      <c r="AP7" s="1112"/>
      <c r="AQ7" s="1127"/>
      <c r="AR7" s="1127"/>
    </row>
    <row r="8" spans="1:44" ht="15">
      <c r="A8" s="1122"/>
      <c r="B8" s="1120"/>
      <c r="C8" s="1120"/>
      <c r="D8" s="1120"/>
      <c r="E8" s="1120"/>
      <c r="F8" s="1120"/>
      <c r="G8" s="1121"/>
      <c r="H8" s="1115"/>
      <c r="I8" s="1112"/>
      <c r="J8" s="1128"/>
      <c r="K8" s="1113"/>
      <c r="L8" s="1104"/>
      <c r="M8" s="1103"/>
      <c r="N8" s="319"/>
      <c r="O8" s="320"/>
      <c r="P8" s="320"/>
      <c r="Q8" s="320"/>
      <c r="R8" s="320"/>
      <c r="S8" s="318"/>
      <c r="T8" s="1127"/>
      <c r="U8" s="1129"/>
      <c r="V8" s="1127"/>
      <c r="W8" s="1124"/>
      <c r="X8" s="1130"/>
      <c r="Y8" s="106"/>
      <c r="Z8" s="1057"/>
      <c r="AA8" s="1055"/>
      <c r="AB8" s="1055"/>
      <c r="AC8" s="1055"/>
      <c r="AD8" s="1055"/>
      <c r="AE8" s="1055"/>
      <c r="AF8" s="1056"/>
      <c r="AG8" s="1129"/>
      <c r="AH8" s="1127"/>
      <c r="AI8" s="1104"/>
      <c r="AJ8" s="1103"/>
      <c r="AK8" s="319"/>
      <c r="AL8" s="320"/>
      <c r="AM8" s="320"/>
      <c r="AN8" s="320"/>
      <c r="AO8" s="320"/>
      <c r="AP8" s="318"/>
      <c r="AQ8" s="1127"/>
      <c r="AR8" s="1127"/>
    </row>
    <row r="9" spans="1:44" ht="15">
      <c r="A9" s="298"/>
      <c r="B9" s="299" t="s">
        <v>149</v>
      </c>
      <c r="C9" s="1069"/>
      <c r="D9" s="1019"/>
      <c r="E9" s="1019"/>
      <c r="F9" s="1070"/>
      <c r="G9" s="1071"/>
      <c r="H9" s="1110" t="s">
        <v>55</v>
      </c>
      <c r="I9" s="1112"/>
      <c r="J9" s="50" t="s">
        <v>9</v>
      </c>
      <c r="K9" s="50" t="s">
        <v>62</v>
      </c>
      <c r="L9" s="1105" t="s">
        <v>170</v>
      </c>
      <c r="M9" s="1106"/>
      <c r="N9" s="321">
        <v>1</v>
      </c>
      <c r="O9" s="322">
        <v>2</v>
      </c>
      <c r="P9" s="322">
        <v>3</v>
      </c>
      <c r="Q9" s="322">
        <v>4</v>
      </c>
      <c r="R9" s="322">
        <v>5</v>
      </c>
      <c r="S9" s="323">
        <v>6</v>
      </c>
      <c r="T9" s="50" t="s">
        <v>67</v>
      </c>
      <c r="U9" s="50" t="s">
        <v>70</v>
      </c>
      <c r="V9" s="50" t="s">
        <v>70</v>
      </c>
      <c r="W9" s="50" t="s">
        <v>70</v>
      </c>
      <c r="X9" s="50" t="s">
        <v>70</v>
      </c>
      <c r="Y9" s="107"/>
      <c r="Z9" s="299" t="s">
        <v>149</v>
      </c>
      <c r="AA9" s="1069"/>
      <c r="AB9" s="1019"/>
      <c r="AC9" s="1019"/>
      <c r="AD9" s="1019"/>
      <c r="AE9" s="1070"/>
      <c r="AF9" s="1071"/>
      <c r="AG9" s="50" t="s">
        <v>62</v>
      </c>
      <c r="AH9" s="50" t="s">
        <v>67</v>
      </c>
      <c r="AI9" s="1105" t="s">
        <v>170</v>
      </c>
      <c r="AJ9" s="1106"/>
      <c r="AK9" s="321">
        <v>1</v>
      </c>
      <c r="AL9" s="322">
        <v>2</v>
      </c>
      <c r="AM9" s="322">
        <v>3</v>
      </c>
      <c r="AN9" s="322">
        <v>4</v>
      </c>
      <c r="AO9" s="322">
        <v>5</v>
      </c>
      <c r="AP9" s="323">
        <v>6</v>
      </c>
      <c r="AQ9" s="50" t="s">
        <v>70</v>
      </c>
      <c r="AR9" s="50" t="s">
        <v>70</v>
      </c>
    </row>
    <row r="10" spans="1:44" ht="15">
      <c r="A10" s="298" t="s">
        <v>148</v>
      </c>
      <c r="B10" s="300" t="s">
        <v>150</v>
      </c>
      <c r="C10" s="1069"/>
      <c r="D10" s="1019"/>
      <c r="E10" s="1019"/>
      <c r="F10" s="1070"/>
      <c r="G10" s="1071"/>
      <c r="H10" s="1116"/>
      <c r="I10" s="1117"/>
      <c r="J10" s="51"/>
      <c r="K10" s="51"/>
      <c r="L10" s="51"/>
      <c r="M10" s="51"/>
      <c r="N10" s="51"/>
      <c r="O10" s="51"/>
      <c r="P10" s="51"/>
      <c r="Q10" s="51"/>
      <c r="R10" s="51"/>
      <c r="S10" s="51"/>
      <c r="T10" s="51"/>
      <c r="U10" s="51"/>
      <c r="V10" s="51"/>
      <c r="W10" s="51"/>
      <c r="X10" s="51"/>
      <c r="Y10" s="136"/>
      <c r="Z10" s="300" t="s">
        <v>150</v>
      </c>
      <c r="AA10" s="1069"/>
      <c r="AB10" s="1019"/>
      <c r="AC10" s="1019"/>
      <c r="AD10" s="1019"/>
      <c r="AE10" s="1070"/>
      <c r="AF10" s="1071"/>
      <c r="AG10" s="51"/>
      <c r="AH10" s="51"/>
      <c r="AI10" s="325"/>
      <c r="AJ10" s="53"/>
      <c r="AK10" s="51"/>
      <c r="AL10" s="51"/>
      <c r="AM10" s="51"/>
      <c r="AN10" s="51"/>
      <c r="AO10" s="51"/>
      <c r="AP10" s="51"/>
      <c r="AQ10" s="51"/>
      <c r="AR10" s="53"/>
    </row>
    <row r="11" spans="1:44" ht="15.75" thickBot="1">
      <c r="A11" s="298" t="s">
        <v>81</v>
      </c>
      <c r="B11" s="300" t="s">
        <v>81</v>
      </c>
      <c r="C11" s="1069" t="s">
        <v>54</v>
      </c>
      <c r="D11" s="1019"/>
      <c r="E11" s="1019"/>
      <c r="F11" s="1070"/>
      <c r="G11" s="1071"/>
      <c r="H11" s="1132"/>
      <c r="I11" s="1133"/>
      <c r="J11" s="52"/>
      <c r="K11" s="52"/>
      <c r="L11" s="52"/>
      <c r="M11" s="52"/>
      <c r="N11" s="52"/>
      <c r="O11" s="52"/>
      <c r="P11" s="52"/>
      <c r="Q11" s="52"/>
      <c r="R11" s="52"/>
      <c r="S11" s="52"/>
      <c r="T11" s="52"/>
      <c r="U11" s="52"/>
      <c r="V11" s="52"/>
      <c r="W11" s="52"/>
      <c r="X11" s="52"/>
      <c r="Y11" s="137"/>
      <c r="Z11" s="300" t="s">
        <v>81</v>
      </c>
      <c r="AA11" s="1069" t="s">
        <v>54</v>
      </c>
      <c r="AB11" s="1019"/>
      <c r="AC11" s="1019"/>
      <c r="AD11" s="1019"/>
      <c r="AE11" s="1070"/>
      <c r="AF11" s="1071"/>
      <c r="AG11" s="52"/>
      <c r="AH11" s="52"/>
      <c r="AI11" s="326"/>
      <c r="AJ11" s="54"/>
      <c r="AK11" s="52"/>
      <c r="AL11" s="52"/>
      <c r="AM11" s="52"/>
      <c r="AN11" s="52"/>
      <c r="AO11" s="52"/>
      <c r="AP11" s="52"/>
      <c r="AQ11" s="52"/>
      <c r="AR11" s="54"/>
    </row>
    <row r="12" spans="1:44" ht="15.75" thickBot="1">
      <c r="A12" s="301"/>
      <c r="B12" s="302"/>
      <c r="C12" s="1072"/>
      <c r="D12" s="1073"/>
      <c r="E12" s="1073"/>
      <c r="F12" s="1073"/>
      <c r="G12" s="1074"/>
      <c r="H12" s="1118"/>
      <c r="I12" s="1119"/>
      <c r="J12" s="55"/>
      <c r="K12" s="108"/>
      <c r="L12" s="108"/>
      <c r="M12" s="108"/>
      <c r="N12" s="108"/>
      <c r="O12" s="108"/>
      <c r="P12" s="108"/>
      <c r="Q12" s="108"/>
      <c r="R12" s="108"/>
      <c r="S12" s="108"/>
      <c r="T12" s="55"/>
      <c r="U12" s="109"/>
      <c r="V12" s="55"/>
      <c r="W12" s="55"/>
      <c r="X12" s="55"/>
      <c r="Y12" s="138"/>
      <c r="Z12" s="302"/>
      <c r="AA12" s="1072"/>
      <c r="AB12" s="1073"/>
      <c r="AC12" s="1073"/>
      <c r="AD12" s="1073"/>
      <c r="AE12" s="1073"/>
      <c r="AF12" s="1074"/>
      <c r="AG12" s="108"/>
      <c r="AH12" s="55"/>
      <c r="AI12" s="328"/>
      <c r="AJ12" s="327"/>
      <c r="AK12" s="108"/>
      <c r="AL12" s="108"/>
      <c r="AM12" s="108"/>
      <c r="AN12" s="108"/>
      <c r="AO12" s="108"/>
      <c r="AP12" s="108"/>
      <c r="AQ12" s="55"/>
      <c r="AR12" s="56"/>
    </row>
    <row r="13" spans="1:44" ht="15" customHeight="1">
      <c r="A13" s="20"/>
      <c r="B13" s="20"/>
      <c r="C13" s="1016" t="str">
        <f>'Eingabe 2 - Los 3'!B22</f>
        <v>Stadtbibliothek - Büroräume, Aufenthaltsraum,  Dachgeschoss</v>
      </c>
      <c r="D13" s="1017"/>
      <c r="E13" s="1017"/>
      <c r="F13" s="1017"/>
      <c r="G13" s="1018"/>
      <c r="H13" s="126">
        <f>'Eingabe 1 - LOS 3'!B26</f>
        <v>52</v>
      </c>
      <c r="I13" s="110" t="s">
        <v>57</v>
      </c>
      <c r="J13" s="111">
        <f>'Aufmaße - Los 3'!V119</f>
        <v>309</v>
      </c>
      <c r="K13" s="1090">
        <f>'Eingabe 2 - Los 3'!G22</f>
        <v>0</v>
      </c>
      <c r="L13" s="1043">
        <f>'Eingabe 2 - Los 3'!H22</f>
        <v>0</v>
      </c>
      <c r="M13" s="1046">
        <f>'Eingabe 2 - Los 3'!I22</f>
        <v>0</v>
      </c>
      <c r="N13" s="1049">
        <f>IF($N$9=L13,(T13+T14+T15),0)</f>
        <v>0</v>
      </c>
      <c r="O13" s="1049">
        <f>IF($O$9=L13,(T13+T14+T15),0)</f>
        <v>0</v>
      </c>
      <c r="P13" s="1049">
        <f>IF($P$9=L13,(T13+T14+T15),0)</f>
        <v>0</v>
      </c>
      <c r="Q13" s="1049">
        <f>IF($Q$9=L13,(T13+T14+T15),0)</f>
        <v>0</v>
      </c>
      <c r="R13" s="1049">
        <f>IF($R$9=L13,(T13+T14+T15),0)</f>
        <v>0</v>
      </c>
      <c r="S13" s="1049">
        <f>IF($S$9=L13,(T13+T14+T15),0)</f>
        <v>0</v>
      </c>
      <c r="T13" s="719">
        <f>IF((K13*H13)&gt;0,J13/K13,0)</f>
        <v>0</v>
      </c>
      <c r="U13" s="1026">
        <f>'Eingabe 2 - Los 3'!I22</f>
        <v>0</v>
      </c>
      <c r="V13" s="720">
        <f>T13*U13</f>
        <v>0</v>
      </c>
      <c r="W13" s="721">
        <f>H13*V13</f>
        <v>0</v>
      </c>
      <c r="X13" s="1075">
        <f>W13+W14+W15</f>
        <v>0</v>
      </c>
      <c r="Y13" s="112"/>
      <c r="Z13" s="17"/>
      <c r="AA13" s="1016" t="str">
        <f>C13</f>
        <v>Stadtbibliothek - Büroräume, Aufenthaltsraum,  Dachgeschoss</v>
      </c>
      <c r="AB13" s="1017"/>
      <c r="AC13" s="1017"/>
      <c r="AD13" s="1017"/>
      <c r="AE13" s="1017"/>
      <c r="AF13" s="1018"/>
      <c r="AG13" s="1043">
        <f>'Eingabe 2 - Los 3'!J22</f>
        <v>0</v>
      </c>
      <c r="AH13" s="1026">
        <f>IF(AG13&gt;0,J16/AG13,0)</f>
        <v>0</v>
      </c>
      <c r="AI13" s="1097">
        <f>'Eingabe 2 - Los 3'!K22</f>
        <v>0</v>
      </c>
      <c r="AJ13" s="1075">
        <f>'Eingabe 2 - Los 3'!L22</f>
        <v>0</v>
      </c>
      <c r="AK13" s="1049">
        <f>IF($AK$9=AI13,AH13,0)</f>
        <v>0</v>
      </c>
      <c r="AL13" s="1049">
        <f>IF($AL$9=AI13,AH13,0)</f>
        <v>0</v>
      </c>
      <c r="AM13" s="1049">
        <f>IF($AM$9=AI13,AH13,0)</f>
        <v>0</v>
      </c>
      <c r="AN13" s="1049">
        <f>IF($AN$9=AI13,AH13,0)</f>
        <v>0</v>
      </c>
      <c r="AO13" s="1049">
        <f>IF($AO$9=AI13,AH13,0)</f>
        <v>0</v>
      </c>
      <c r="AP13" s="1049">
        <f>IF($AP$9=AI13,AH13,0)</f>
        <v>0</v>
      </c>
      <c r="AQ13" s="1026">
        <f>AH13*AJ13</f>
        <v>0</v>
      </c>
      <c r="AR13" s="1026">
        <f>H16*AQ13</f>
        <v>0</v>
      </c>
    </row>
    <row r="14" spans="1:44" ht="15">
      <c r="A14" s="468">
        <v>1</v>
      </c>
      <c r="B14" s="468">
        <f>'Eingabe 2 - Los 3'!A23</f>
        <v>301</v>
      </c>
      <c r="C14" s="1019"/>
      <c r="D14" s="1019"/>
      <c r="E14" s="1019"/>
      <c r="F14" s="1019"/>
      <c r="G14" s="1020"/>
      <c r="H14" s="127">
        <f>'Eingabe 1 - LOS 3'!B28</f>
        <v>0</v>
      </c>
      <c r="I14" s="113" t="s">
        <v>56</v>
      </c>
      <c r="J14" s="114">
        <f>'Aufmaße - Los 3'!W119</f>
        <v>0</v>
      </c>
      <c r="K14" s="1091"/>
      <c r="L14" s="1044"/>
      <c r="M14" s="1047"/>
      <c r="N14" s="1050"/>
      <c r="O14" s="1050"/>
      <c r="P14" s="1050"/>
      <c r="Q14" s="1050"/>
      <c r="R14" s="1050"/>
      <c r="S14" s="1050"/>
      <c r="T14" s="722">
        <f>IF((K13*H14)&gt;0,J14/K13,0)</f>
        <v>0</v>
      </c>
      <c r="U14" s="1093"/>
      <c r="V14" s="723">
        <f>T14*U13</f>
        <v>0</v>
      </c>
      <c r="W14" s="724">
        <f>H14*V14</f>
        <v>0</v>
      </c>
      <c r="X14" s="1076"/>
      <c r="Y14" s="115"/>
      <c r="Z14" s="468">
        <f>B14</f>
        <v>301</v>
      </c>
      <c r="AA14" s="1019"/>
      <c r="AB14" s="1019"/>
      <c r="AC14" s="1019"/>
      <c r="AD14" s="1019"/>
      <c r="AE14" s="1019"/>
      <c r="AF14" s="1020"/>
      <c r="AG14" s="1095"/>
      <c r="AH14" s="1027"/>
      <c r="AI14" s="1098"/>
      <c r="AJ14" s="1101"/>
      <c r="AK14" s="1050"/>
      <c r="AL14" s="1050"/>
      <c r="AM14" s="1050"/>
      <c r="AN14" s="1050"/>
      <c r="AO14" s="1050"/>
      <c r="AP14" s="1050"/>
      <c r="AQ14" s="1027"/>
      <c r="AR14" s="1027"/>
    </row>
    <row r="15" spans="1:44" ht="15.75" thickBot="1">
      <c r="A15" s="18"/>
      <c r="B15" s="18"/>
      <c r="C15" s="1019"/>
      <c r="D15" s="1019"/>
      <c r="E15" s="1019"/>
      <c r="F15" s="1019"/>
      <c r="G15" s="1020"/>
      <c r="H15" s="128">
        <f>'Eingabe 1 - LOS 3'!B30</f>
        <v>0</v>
      </c>
      <c r="I15" s="113" t="s">
        <v>58</v>
      </c>
      <c r="J15" s="116">
        <f>'Aufmaße - Los 3'!X119</f>
        <v>0</v>
      </c>
      <c r="K15" s="1092"/>
      <c r="L15" s="1045"/>
      <c r="M15" s="1048"/>
      <c r="N15" s="1051"/>
      <c r="O15" s="1051"/>
      <c r="P15" s="1051"/>
      <c r="Q15" s="1051"/>
      <c r="R15" s="1051"/>
      <c r="S15" s="1051"/>
      <c r="T15" s="725">
        <f>IF((K13*H15)&gt;0,J15/K13,0)</f>
        <v>0</v>
      </c>
      <c r="U15" s="1094"/>
      <c r="V15" s="726">
        <f>T15*U13</f>
        <v>0</v>
      </c>
      <c r="W15" s="727">
        <f>H15*V15</f>
        <v>0</v>
      </c>
      <c r="X15" s="1077"/>
      <c r="Y15" s="117"/>
      <c r="Z15" s="18"/>
      <c r="AA15" s="1019"/>
      <c r="AB15" s="1019"/>
      <c r="AC15" s="1019"/>
      <c r="AD15" s="1019"/>
      <c r="AE15" s="1019"/>
      <c r="AF15" s="1020"/>
      <c r="AG15" s="1095"/>
      <c r="AH15" s="1027"/>
      <c r="AI15" s="1098"/>
      <c r="AJ15" s="1101"/>
      <c r="AK15" s="1050"/>
      <c r="AL15" s="1050"/>
      <c r="AM15" s="1050"/>
      <c r="AN15" s="1050"/>
      <c r="AO15" s="1050"/>
      <c r="AP15" s="1050"/>
      <c r="AQ15" s="1027"/>
      <c r="AR15" s="1027"/>
    </row>
    <row r="16" spans="1:44" ht="15.75" thickBot="1">
      <c r="A16" s="19"/>
      <c r="B16" s="19"/>
      <c r="C16" s="1021"/>
      <c r="D16" s="1021"/>
      <c r="E16" s="1021"/>
      <c r="F16" s="1021"/>
      <c r="G16" s="1022"/>
      <c r="H16" s="129">
        <f>'Eingabe 1 - LOS 3'!C38</f>
        <v>1</v>
      </c>
      <c r="I16" s="118" t="s">
        <v>59</v>
      </c>
      <c r="J16" s="119">
        <f>'Aufmaße - Los 3'!Y119</f>
        <v>309</v>
      </c>
      <c r="K16" s="101"/>
      <c r="L16" s="101"/>
      <c r="M16" s="728"/>
      <c r="N16" s="729"/>
      <c r="O16" s="729"/>
      <c r="P16" s="729"/>
      <c r="Q16" s="729"/>
      <c r="R16" s="729"/>
      <c r="S16" s="729"/>
      <c r="T16" s="730"/>
      <c r="U16" s="731"/>
      <c r="V16" s="730"/>
      <c r="W16" s="732"/>
      <c r="X16" s="733"/>
      <c r="Y16" s="120"/>
      <c r="Z16" s="19"/>
      <c r="AA16" s="1021"/>
      <c r="AB16" s="1021"/>
      <c r="AC16" s="1021"/>
      <c r="AD16" s="1021"/>
      <c r="AE16" s="1021"/>
      <c r="AF16" s="1022"/>
      <c r="AG16" s="1096"/>
      <c r="AH16" s="1028"/>
      <c r="AI16" s="1099"/>
      <c r="AJ16" s="1077"/>
      <c r="AK16" s="1053"/>
      <c r="AL16" s="1053"/>
      <c r="AM16" s="1053"/>
      <c r="AN16" s="1053"/>
      <c r="AO16" s="1053"/>
      <c r="AP16" s="1053"/>
      <c r="AQ16" s="1028"/>
      <c r="AR16" s="1028"/>
    </row>
    <row r="17" spans="1:44" ht="15" customHeight="1">
      <c r="A17" s="17"/>
      <c r="B17" s="17"/>
      <c r="C17" s="1016" t="str">
        <f>'Eingabe 2 - Los 3'!B27</f>
        <v>Stadtbibliothek - Teeküche/Flur zur Sanitäranlagen Dachgeschoss</v>
      </c>
      <c r="D17" s="1017"/>
      <c r="E17" s="1017"/>
      <c r="F17" s="1017"/>
      <c r="G17" s="1018"/>
      <c r="H17" s="126">
        <f aca="true" t="shared" si="0" ref="H17:H64">H13</f>
        <v>52</v>
      </c>
      <c r="I17" s="110" t="s">
        <v>57</v>
      </c>
      <c r="J17" s="111">
        <f>'Aufmaße - Los 3'!Z119</f>
        <v>27</v>
      </c>
      <c r="K17" s="1090">
        <f>'Eingabe 2 - Los 3'!G27</f>
        <v>0</v>
      </c>
      <c r="L17" s="1043">
        <f>'Eingabe 2 - Los 3'!H27</f>
        <v>0</v>
      </c>
      <c r="M17" s="1046">
        <f>'Eingabe 2 - Los 3'!I27</f>
        <v>0</v>
      </c>
      <c r="N17" s="1049">
        <f>IF($N$9=L17,(T17+T18+T19),0)</f>
        <v>0</v>
      </c>
      <c r="O17" s="1049">
        <f>IF($O$9=L17,(T17+T18+T19),0)</f>
        <v>0</v>
      </c>
      <c r="P17" s="1049">
        <f>IF($P$9=L17,(T17+T18+T19),0)</f>
        <v>0</v>
      </c>
      <c r="Q17" s="1049">
        <f>IF($Q$9=L17,(T17+T18+T19),0)</f>
        <v>0</v>
      </c>
      <c r="R17" s="1049">
        <f>IF($R$9=L17,(T17+T18+T19),0)</f>
        <v>0</v>
      </c>
      <c r="S17" s="1049">
        <f>IF($S$9=L17,(T17+T18+T19),0)</f>
        <v>0</v>
      </c>
      <c r="T17" s="719">
        <f>IF((K17*H17)&gt;0,J17/K17,0)</f>
        <v>0</v>
      </c>
      <c r="U17" s="1026">
        <f>'Eingabe 2 - Los 3'!I27</f>
        <v>0</v>
      </c>
      <c r="V17" s="720">
        <f>T17*U17</f>
        <v>0</v>
      </c>
      <c r="W17" s="721">
        <f>H17*V17</f>
        <v>0</v>
      </c>
      <c r="X17" s="1075">
        <f>W17+W18+W19</f>
        <v>0</v>
      </c>
      <c r="Y17" s="104"/>
      <c r="Z17" s="17"/>
      <c r="AA17" s="1016" t="str">
        <f>C17</f>
        <v>Stadtbibliothek - Teeküche/Flur zur Sanitäranlagen Dachgeschoss</v>
      </c>
      <c r="AB17" s="1017"/>
      <c r="AC17" s="1017"/>
      <c r="AD17" s="1017"/>
      <c r="AE17" s="1017"/>
      <c r="AF17" s="1018"/>
      <c r="AG17" s="1043">
        <f>'Eingabe 2 - Los 3'!J27</f>
        <v>0</v>
      </c>
      <c r="AH17" s="1026">
        <f>IF(AG17&gt;0,J20/AG17,0)</f>
        <v>0</v>
      </c>
      <c r="AI17" s="1097">
        <f>'Eingabe 2 - Los 3'!K27</f>
        <v>0</v>
      </c>
      <c r="AJ17" s="1075">
        <f>'Eingabe 2 - Los 3'!L27</f>
        <v>0</v>
      </c>
      <c r="AK17" s="1049">
        <f>IF($AK$9=AI17,AH17,0)</f>
        <v>0</v>
      </c>
      <c r="AL17" s="1049">
        <f>IF($AL$9=AI17,AH17,0)</f>
        <v>0</v>
      </c>
      <c r="AM17" s="1049">
        <f>IF($AM$9=AI17,AH17,0)</f>
        <v>0</v>
      </c>
      <c r="AN17" s="1049">
        <f>IF($AN$9=AI17,AH17,0)</f>
        <v>0</v>
      </c>
      <c r="AO17" s="1049">
        <f>IF($AO$9=AI17,AH17,0)</f>
        <v>0</v>
      </c>
      <c r="AP17" s="1049">
        <f>IF($AP$9=AI17,AH17,0)</f>
        <v>0</v>
      </c>
      <c r="AQ17" s="1026">
        <f>AH17*AJ17</f>
        <v>0</v>
      </c>
      <c r="AR17" s="1026">
        <f>H20*AQ17</f>
        <v>0</v>
      </c>
    </row>
    <row r="18" spans="1:44" ht="15">
      <c r="A18" s="468">
        <v>2</v>
      </c>
      <c r="B18" s="468">
        <f>'Eingabe 2 - Los 3'!A28</f>
        <v>302</v>
      </c>
      <c r="C18" s="1019"/>
      <c r="D18" s="1019"/>
      <c r="E18" s="1019"/>
      <c r="F18" s="1019"/>
      <c r="G18" s="1020"/>
      <c r="H18" s="127">
        <f t="shared" si="0"/>
        <v>0</v>
      </c>
      <c r="I18" s="113" t="s">
        <v>56</v>
      </c>
      <c r="J18" s="114">
        <f>'Aufmaße - Los 3'!AA119</f>
        <v>0</v>
      </c>
      <c r="K18" s="1091"/>
      <c r="L18" s="1044"/>
      <c r="M18" s="1047"/>
      <c r="N18" s="1050"/>
      <c r="O18" s="1050"/>
      <c r="P18" s="1050"/>
      <c r="Q18" s="1050"/>
      <c r="R18" s="1050"/>
      <c r="S18" s="1050"/>
      <c r="T18" s="722">
        <f>IF((K17*H18)&gt;0,J18/K17,0)</f>
        <v>0</v>
      </c>
      <c r="U18" s="1093"/>
      <c r="V18" s="723">
        <f>T18*U17</f>
        <v>0</v>
      </c>
      <c r="W18" s="724">
        <f>H18*V18</f>
        <v>0</v>
      </c>
      <c r="X18" s="1076"/>
      <c r="Y18" s="105"/>
      <c r="Z18" s="468">
        <f>B18</f>
        <v>302</v>
      </c>
      <c r="AA18" s="1019"/>
      <c r="AB18" s="1019"/>
      <c r="AC18" s="1019"/>
      <c r="AD18" s="1019"/>
      <c r="AE18" s="1019"/>
      <c r="AF18" s="1020"/>
      <c r="AG18" s="1095"/>
      <c r="AH18" s="1027"/>
      <c r="AI18" s="1098"/>
      <c r="AJ18" s="1101"/>
      <c r="AK18" s="1050"/>
      <c r="AL18" s="1050"/>
      <c r="AM18" s="1050"/>
      <c r="AN18" s="1050"/>
      <c r="AO18" s="1050"/>
      <c r="AP18" s="1050"/>
      <c r="AQ18" s="1027"/>
      <c r="AR18" s="1027"/>
    </row>
    <row r="19" spans="1:44" ht="15.75" thickBot="1">
      <c r="A19" s="18"/>
      <c r="B19" s="18"/>
      <c r="C19" s="1019"/>
      <c r="D19" s="1019"/>
      <c r="E19" s="1019"/>
      <c r="F19" s="1019"/>
      <c r="G19" s="1020"/>
      <c r="H19" s="128">
        <f t="shared" si="0"/>
        <v>0</v>
      </c>
      <c r="I19" s="113" t="s">
        <v>58</v>
      </c>
      <c r="J19" s="116">
        <f>'Aufmaße - Los 3'!AB119</f>
        <v>0</v>
      </c>
      <c r="K19" s="1092"/>
      <c r="L19" s="1045"/>
      <c r="M19" s="1048"/>
      <c r="N19" s="1051"/>
      <c r="O19" s="1051"/>
      <c r="P19" s="1051"/>
      <c r="Q19" s="1051"/>
      <c r="R19" s="1051"/>
      <c r="S19" s="1051"/>
      <c r="T19" s="725">
        <f>IF((K17*H19)&gt;0,J19/K17,0)</f>
        <v>0</v>
      </c>
      <c r="U19" s="1094"/>
      <c r="V19" s="726">
        <f>T19*U17</f>
        <v>0</v>
      </c>
      <c r="W19" s="727">
        <f>H19*V19</f>
        <v>0</v>
      </c>
      <c r="X19" s="1077"/>
      <c r="Y19" s="124"/>
      <c r="Z19" s="18"/>
      <c r="AA19" s="1019"/>
      <c r="AB19" s="1019"/>
      <c r="AC19" s="1019"/>
      <c r="AD19" s="1019"/>
      <c r="AE19" s="1019"/>
      <c r="AF19" s="1020"/>
      <c r="AG19" s="1095"/>
      <c r="AH19" s="1027"/>
      <c r="AI19" s="1098"/>
      <c r="AJ19" s="1101"/>
      <c r="AK19" s="1050"/>
      <c r="AL19" s="1050"/>
      <c r="AM19" s="1050"/>
      <c r="AN19" s="1050"/>
      <c r="AO19" s="1050"/>
      <c r="AP19" s="1050"/>
      <c r="AQ19" s="1027"/>
      <c r="AR19" s="1027"/>
    </row>
    <row r="20" spans="1:44" ht="15.75" thickBot="1">
      <c r="A20" s="19"/>
      <c r="B20" s="19"/>
      <c r="C20" s="1021"/>
      <c r="D20" s="1021"/>
      <c r="E20" s="1021"/>
      <c r="F20" s="1021"/>
      <c r="G20" s="1022"/>
      <c r="H20" s="129">
        <f t="shared" si="0"/>
        <v>1</v>
      </c>
      <c r="I20" s="118" t="s">
        <v>59</v>
      </c>
      <c r="J20" s="119">
        <f>'Aufmaße - Los 3'!AC119</f>
        <v>27</v>
      </c>
      <c r="K20" s="471"/>
      <c r="L20" s="486"/>
      <c r="M20" s="734"/>
      <c r="N20" s="324"/>
      <c r="O20" s="324"/>
      <c r="P20" s="324"/>
      <c r="Q20" s="324"/>
      <c r="R20" s="324"/>
      <c r="S20" s="324"/>
      <c r="T20" s="730"/>
      <c r="U20" s="731"/>
      <c r="V20" s="730"/>
      <c r="W20" s="732"/>
      <c r="X20" s="733"/>
      <c r="Y20" s="120"/>
      <c r="Z20" s="19"/>
      <c r="AA20" s="1021"/>
      <c r="AB20" s="1021"/>
      <c r="AC20" s="1021"/>
      <c r="AD20" s="1021"/>
      <c r="AE20" s="1021"/>
      <c r="AF20" s="1022"/>
      <c r="AG20" s="1096"/>
      <c r="AH20" s="1028"/>
      <c r="AI20" s="1099"/>
      <c r="AJ20" s="1077"/>
      <c r="AK20" s="1053"/>
      <c r="AL20" s="1053"/>
      <c r="AM20" s="1053"/>
      <c r="AN20" s="1053"/>
      <c r="AO20" s="1053"/>
      <c r="AP20" s="1053"/>
      <c r="AQ20" s="1028"/>
      <c r="AR20" s="1028"/>
    </row>
    <row r="21" spans="1:44" ht="15" customHeight="1">
      <c r="A21" s="17"/>
      <c r="B21" s="17"/>
      <c r="C21" s="1016" t="str">
        <f>'Eingabe 2 - Los 3'!B32</f>
        <v>Stadtbibliothek - Treppen/Dachgeschoss/Obergeschoss/Erdgeschoss/Keller</v>
      </c>
      <c r="D21" s="1017"/>
      <c r="E21" s="1017"/>
      <c r="F21" s="1017"/>
      <c r="G21" s="1018"/>
      <c r="H21" s="126">
        <f t="shared" si="0"/>
        <v>52</v>
      </c>
      <c r="I21" s="110" t="s">
        <v>57</v>
      </c>
      <c r="J21" s="111">
        <f>'Aufmaße - Los 3'!AD119</f>
        <v>81</v>
      </c>
      <c r="K21" s="1090">
        <f>'Eingabe 2 - Los 3'!G32</f>
        <v>0</v>
      </c>
      <c r="L21" s="1043">
        <f>'Eingabe 2 - Los 3'!H32</f>
        <v>0</v>
      </c>
      <c r="M21" s="1046">
        <f>'Eingabe 2 - Los 3'!I32</f>
        <v>0</v>
      </c>
      <c r="N21" s="1049">
        <f>IF($N$9=L21,(T21+T22+T23),0)</f>
        <v>0</v>
      </c>
      <c r="O21" s="1049">
        <f>IF($O$9=L21,(T21+T22+T23),0)</f>
        <v>0</v>
      </c>
      <c r="P21" s="1049">
        <f>IF($P$9=L21,(T21+T22+T23),0)</f>
        <v>0</v>
      </c>
      <c r="Q21" s="1049">
        <f>IF($Q$9=L21,(T21+T22+T23),0)</f>
        <v>0</v>
      </c>
      <c r="R21" s="1049">
        <f>IF($R$9=L21,(T21+T22+T23),0)</f>
        <v>0</v>
      </c>
      <c r="S21" s="1049">
        <f>IF($S$9=L21,(T21+T22+T23),0)</f>
        <v>0</v>
      </c>
      <c r="T21" s="719">
        <f>IF((K21*H21)&gt;0,J21/K21,0)</f>
        <v>0</v>
      </c>
      <c r="U21" s="1026">
        <f>'Eingabe 2 - Los 3'!I32</f>
        <v>0</v>
      </c>
      <c r="V21" s="720">
        <f>T21*U21</f>
        <v>0</v>
      </c>
      <c r="W21" s="721">
        <f>H21*V21</f>
        <v>0</v>
      </c>
      <c r="X21" s="1075">
        <f>W21+W22+W23</f>
        <v>0</v>
      </c>
      <c r="Y21" s="104"/>
      <c r="Z21" s="17"/>
      <c r="AA21" s="1016" t="str">
        <f>C21</f>
        <v>Stadtbibliothek - Treppen/Dachgeschoss/Obergeschoss/Erdgeschoss/Keller</v>
      </c>
      <c r="AB21" s="1017"/>
      <c r="AC21" s="1017"/>
      <c r="AD21" s="1017"/>
      <c r="AE21" s="1017"/>
      <c r="AF21" s="1018"/>
      <c r="AG21" s="1043">
        <f>'Eingabe 2 - Los 3'!J32</f>
        <v>0</v>
      </c>
      <c r="AH21" s="1026">
        <f>IF(AG21&gt;0,J24/AG21,0)</f>
        <v>0</v>
      </c>
      <c r="AI21" s="1097">
        <f>'Eingabe 2 - Los 3'!K32</f>
        <v>0</v>
      </c>
      <c r="AJ21" s="1075">
        <f>'Eingabe 2 - Los 3'!L32</f>
        <v>0</v>
      </c>
      <c r="AK21" s="1049">
        <f>IF($AK$9=AI21,AH21,0)</f>
        <v>0</v>
      </c>
      <c r="AL21" s="1049">
        <f>IF($AL$9=AI21,AH21,0)</f>
        <v>0</v>
      </c>
      <c r="AM21" s="1049">
        <f>IF($AM$9=AI21,AH21,0)</f>
        <v>0</v>
      </c>
      <c r="AN21" s="1049">
        <f>IF($AN$9=AI21,AH21,0)</f>
        <v>0</v>
      </c>
      <c r="AO21" s="1049">
        <f>IF($AO$9=AI21,AH21,0)</f>
        <v>0</v>
      </c>
      <c r="AP21" s="1049">
        <f>IF($AP$9=AI21,AH21,0)</f>
        <v>0</v>
      </c>
      <c r="AQ21" s="1026">
        <f>AH21*AJ21</f>
        <v>0</v>
      </c>
      <c r="AR21" s="1026">
        <f>H24*AQ21</f>
        <v>0</v>
      </c>
    </row>
    <row r="22" spans="1:44" ht="15">
      <c r="A22" s="468">
        <v>3</v>
      </c>
      <c r="B22" s="468">
        <f>'Eingabe 2 - Los 3'!A33</f>
        <v>303</v>
      </c>
      <c r="C22" s="1019"/>
      <c r="D22" s="1019"/>
      <c r="E22" s="1019"/>
      <c r="F22" s="1019"/>
      <c r="G22" s="1020"/>
      <c r="H22" s="127">
        <f t="shared" si="0"/>
        <v>0</v>
      </c>
      <c r="I22" s="113" t="s">
        <v>56</v>
      </c>
      <c r="J22" s="114">
        <f>'Aufmaße - Los 3'!AE119</f>
        <v>0</v>
      </c>
      <c r="K22" s="1091"/>
      <c r="L22" s="1044"/>
      <c r="M22" s="1047"/>
      <c r="N22" s="1050"/>
      <c r="O22" s="1050"/>
      <c r="P22" s="1050"/>
      <c r="Q22" s="1050"/>
      <c r="R22" s="1050"/>
      <c r="S22" s="1050"/>
      <c r="T22" s="722">
        <f>IF((K21*H22)&gt;0,J22/K21,0)</f>
        <v>0</v>
      </c>
      <c r="U22" s="1093"/>
      <c r="V22" s="723">
        <f>T22*U21</f>
        <v>0</v>
      </c>
      <c r="W22" s="724">
        <f>H22*V22</f>
        <v>0</v>
      </c>
      <c r="X22" s="1076"/>
      <c r="Y22" s="105"/>
      <c r="Z22" s="468">
        <f>B22</f>
        <v>303</v>
      </c>
      <c r="AA22" s="1019"/>
      <c r="AB22" s="1019"/>
      <c r="AC22" s="1019"/>
      <c r="AD22" s="1019"/>
      <c r="AE22" s="1019"/>
      <c r="AF22" s="1020"/>
      <c r="AG22" s="1095"/>
      <c r="AH22" s="1027"/>
      <c r="AI22" s="1098"/>
      <c r="AJ22" s="1101"/>
      <c r="AK22" s="1050"/>
      <c r="AL22" s="1050"/>
      <c r="AM22" s="1050"/>
      <c r="AN22" s="1050"/>
      <c r="AO22" s="1050"/>
      <c r="AP22" s="1050"/>
      <c r="AQ22" s="1027"/>
      <c r="AR22" s="1027"/>
    </row>
    <row r="23" spans="1:44" ht="15.75" thickBot="1">
      <c r="A23" s="21"/>
      <c r="B23" s="21"/>
      <c r="C23" s="1019"/>
      <c r="D23" s="1019"/>
      <c r="E23" s="1019"/>
      <c r="F23" s="1019"/>
      <c r="G23" s="1020"/>
      <c r="H23" s="128">
        <f t="shared" si="0"/>
        <v>0</v>
      </c>
      <c r="I23" s="113" t="s">
        <v>58</v>
      </c>
      <c r="J23" s="116">
        <f>'Aufmaße - Los 3'!AF119</f>
        <v>0</v>
      </c>
      <c r="K23" s="1092"/>
      <c r="L23" s="1045"/>
      <c r="M23" s="1048"/>
      <c r="N23" s="1051"/>
      <c r="O23" s="1051"/>
      <c r="P23" s="1051"/>
      <c r="Q23" s="1051"/>
      <c r="R23" s="1051"/>
      <c r="S23" s="1051"/>
      <c r="T23" s="725">
        <f>IF((K21*H23)&gt;0,J23/K21,0)</f>
        <v>0</v>
      </c>
      <c r="U23" s="1094"/>
      <c r="V23" s="726">
        <f>T23*U21</f>
        <v>0</v>
      </c>
      <c r="W23" s="727">
        <f>H23*V23</f>
        <v>0</v>
      </c>
      <c r="X23" s="1077"/>
      <c r="Y23" s="124"/>
      <c r="Z23" s="21"/>
      <c r="AA23" s="1019"/>
      <c r="AB23" s="1019"/>
      <c r="AC23" s="1019"/>
      <c r="AD23" s="1019"/>
      <c r="AE23" s="1019"/>
      <c r="AF23" s="1020"/>
      <c r="AG23" s="1095"/>
      <c r="AH23" s="1027"/>
      <c r="AI23" s="1098"/>
      <c r="AJ23" s="1101"/>
      <c r="AK23" s="1050"/>
      <c r="AL23" s="1050"/>
      <c r="AM23" s="1050"/>
      <c r="AN23" s="1050"/>
      <c r="AO23" s="1050"/>
      <c r="AP23" s="1050"/>
      <c r="AQ23" s="1027"/>
      <c r="AR23" s="1027"/>
    </row>
    <row r="24" spans="1:44" ht="15.75" thickBot="1">
      <c r="A24" s="22"/>
      <c r="B24" s="22"/>
      <c r="C24" s="1021"/>
      <c r="D24" s="1021"/>
      <c r="E24" s="1021"/>
      <c r="F24" s="1021"/>
      <c r="G24" s="1022"/>
      <c r="H24" s="129">
        <f t="shared" si="0"/>
        <v>1</v>
      </c>
      <c r="I24" s="118" t="s">
        <v>59</v>
      </c>
      <c r="J24" s="119">
        <f>'Aufmaße - Los 3'!AG119</f>
        <v>81</v>
      </c>
      <c r="K24" s="102"/>
      <c r="L24" s="102"/>
      <c r="M24" s="735"/>
      <c r="N24" s="736"/>
      <c r="O24" s="736"/>
      <c r="P24" s="736"/>
      <c r="Q24" s="736"/>
      <c r="R24" s="736"/>
      <c r="S24" s="736"/>
      <c r="T24" s="730"/>
      <c r="U24" s="731"/>
      <c r="V24" s="730"/>
      <c r="W24" s="732"/>
      <c r="X24" s="733"/>
      <c r="Y24" s="120"/>
      <c r="Z24" s="22"/>
      <c r="AA24" s="1021"/>
      <c r="AB24" s="1021"/>
      <c r="AC24" s="1021"/>
      <c r="AD24" s="1021"/>
      <c r="AE24" s="1021"/>
      <c r="AF24" s="1022"/>
      <c r="AG24" s="1096"/>
      <c r="AH24" s="1028"/>
      <c r="AI24" s="1099"/>
      <c r="AJ24" s="1077"/>
      <c r="AK24" s="1053"/>
      <c r="AL24" s="1053"/>
      <c r="AM24" s="1053"/>
      <c r="AN24" s="1053"/>
      <c r="AO24" s="1053"/>
      <c r="AP24" s="1053"/>
      <c r="AQ24" s="1028"/>
      <c r="AR24" s="1028"/>
    </row>
    <row r="25" spans="1:44" ht="15" customHeight="1">
      <c r="A25" s="17"/>
      <c r="B25" s="17"/>
      <c r="C25" s="1016" t="str">
        <f>'Eingabe 2 - Los 3'!B37</f>
        <v>Stadtbibliothek - Internetcafe, Belletristik, Fachliteratur, Kinderbibliothek,Historisches Archiv</v>
      </c>
      <c r="D25" s="1017"/>
      <c r="E25" s="1017"/>
      <c r="F25" s="1017"/>
      <c r="G25" s="1018"/>
      <c r="H25" s="126">
        <f t="shared" si="0"/>
        <v>52</v>
      </c>
      <c r="I25" s="110" t="s">
        <v>57</v>
      </c>
      <c r="J25" s="111">
        <f>'Aufmaße - Los 3'!AH119</f>
        <v>558</v>
      </c>
      <c r="K25" s="1090">
        <f>'Eingabe 2 - Los 3'!G37</f>
        <v>0</v>
      </c>
      <c r="L25" s="1043">
        <f>'Eingabe 2 - Los 3'!H37</f>
        <v>0</v>
      </c>
      <c r="M25" s="1046">
        <f>'Eingabe 2 - Los 3'!I37</f>
        <v>0</v>
      </c>
      <c r="N25" s="1049">
        <f>IF($N$9=L25,(T25+T26+T27),0)</f>
        <v>0</v>
      </c>
      <c r="O25" s="1049">
        <f>IF($O$9=L25,(T25+T26+T27),0)</f>
        <v>0</v>
      </c>
      <c r="P25" s="1049">
        <f>IF($P$9=L25,(T25+T26+T27),0)</f>
        <v>0</v>
      </c>
      <c r="Q25" s="1049">
        <f>IF($Q$9=L25,(T25+T26+T27),0)</f>
        <v>0</v>
      </c>
      <c r="R25" s="1049">
        <f>IF($R$9=L25,(T25+T26+T27),0)</f>
        <v>0</v>
      </c>
      <c r="S25" s="1049">
        <f>IF($S$9=L25,(T25+T26+T27),0)</f>
        <v>0</v>
      </c>
      <c r="T25" s="719">
        <f>IF((K25*H25)&gt;0,J25/K25,0)</f>
        <v>0</v>
      </c>
      <c r="U25" s="1026">
        <f>'Eingabe 2 - Los 3'!I37</f>
        <v>0</v>
      </c>
      <c r="V25" s="720">
        <f>T25*U25</f>
        <v>0</v>
      </c>
      <c r="W25" s="721">
        <f>H25*V25</f>
        <v>0</v>
      </c>
      <c r="X25" s="1075">
        <f>W25+W26+W27</f>
        <v>0</v>
      </c>
      <c r="Y25" s="104"/>
      <c r="Z25" s="17"/>
      <c r="AA25" s="1016" t="str">
        <f>C25</f>
        <v>Stadtbibliothek - Internetcafe, Belletristik, Fachliteratur, Kinderbibliothek,Historisches Archiv</v>
      </c>
      <c r="AB25" s="1017"/>
      <c r="AC25" s="1017"/>
      <c r="AD25" s="1017"/>
      <c r="AE25" s="1017"/>
      <c r="AF25" s="1018"/>
      <c r="AG25" s="1043">
        <f>'Eingabe 2 - Los 3'!J37</f>
        <v>0</v>
      </c>
      <c r="AH25" s="1026">
        <f>IF(AG25&gt;0,J28/AG25,0)</f>
        <v>0</v>
      </c>
      <c r="AI25" s="1097">
        <f>'Eingabe 2 - Los 3'!K37</f>
        <v>0</v>
      </c>
      <c r="AJ25" s="1075">
        <f>'Eingabe 2 - Los 3'!L37</f>
        <v>0</v>
      </c>
      <c r="AK25" s="1049">
        <f>IF($AK$9=AI25,AH25,0)</f>
        <v>0</v>
      </c>
      <c r="AL25" s="1049">
        <f>IF($AL$9=AI25,AH25,0)</f>
        <v>0</v>
      </c>
      <c r="AM25" s="1049">
        <f>IF($AM$9=AI25,AH25,0)</f>
        <v>0</v>
      </c>
      <c r="AN25" s="1049">
        <f>IF($AN$9=AI25,AH25,0)</f>
        <v>0</v>
      </c>
      <c r="AO25" s="1049">
        <f>IF($AO$9=AI25,AH25,0)</f>
        <v>0</v>
      </c>
      <c r="AP25" s="1049">
        <f>IF($AP$9=AI25,AH25,0)</f>
        <v>0</v>
      </c>
      <c r="AQ25" s="1026">
        <f>AH25*AJ25</f>
        <v>0</v>
      </c>
      <c r="AR25" s="1026">
        <f>H28*AQ25</f>
        <v>0</v>
      </c>
    </row>
    <row r="26" spans="1:44" ht="15">
      <c r="A26" s="468">
        <v>4</v>
      </c>
      <c r="B26" s="468">
        <f>'Eingabe 2 - Los 3'!A38</f>
        <v>304</v>
      </c>
      <c r="C26" s="1019"/>
      <c r="D26" s="1019"/>
      <c r="E26" s="1019"/>
      <c r="F26" s="1019"/>
      <c r="G26" s="1020"/>
      <c r="H26" s="127">
        <f t="shared" si="0"/>
        <v>0</v>
      </c>
      <c r="I26" s="113" t="s">
        <v>56</v>
      </c>
      <c r="J26" s="114">
        <f>'Aufmaße - Los 3'!AI119</f>
        <v>0</v>
      </c>
      <c r="K26" s="1091"/>
      <c r="L26" s="1044"/>
      <c r="M26" s="1047"/>
      <c r="N26" s="1050"/>
      <c r="O26" s="1050"/>
      <c r="P26" s="1050"/>
      <c r="Q26" s="1050"/>
      <c r="R26" s="1050"/>
      <c r="S26" s="1050"/>
      <c r="T26" s="722">
        <f>IF((K25*H26)&gt;0,J26/K25,0)</f>
        <v>0</v>
      </c>
      <c r="U26" s="1093"/>
      <c r="V26" s="723">
        <f>T26*U25</f>
        <v>0</v>
      </c>
      <c r="W26" s="724">
        <f>H26*V26</f>
        <v>0</v>
      </c>
      <c r="X26" s="1076"/>
      <c r="Y26" s="105"/>
      <c r="Z26" s="468">
        <f>B26</f>
        <v>304</v>
      </c>
      <c r="AA26" s="1019"/>
      <c r="AB26" s="1019"/>
      <c r="AC26" s="1019"/>
      <c r="AD26" s="1019"/>
      <c r="AE26" s="1019"/>
      <c r="AF26" s="1020"/>
      <c r="AG26" s="1095"/>
      <c r="AH26" s="1027"/>
      <c r="AI26" s="1098"/>
      <c r="AJ26" s="1101"/>
      <c r="AK26" s="1050"/>
      <c r="AL26" s="1050"/>
      <c r="AM26" s="1050"/>
      <c r="AN26" s="1050"/>
      <c r="AO26" s="1050"/>
      <c r="AP26" s="1050"/>
      <c r="AQ26" s="1027"/>
      <c r="AR26" s="1027"/>
    </row>
    <row r="27" spans="1:44" ht="15.75" thickBot="1">
      <c r="A27" s="21"/>
      <c r="B27" s="21"/>
      <c r="C27" s="1019"/>
      <c r="D27" s="1019"/>
      <c r="E27" s="1019"/>
      <c r="F27" s="1019"/>
      <c r="G27" s="1020"/>
      <c r="H27" s="128">
        <f t="shared" si="0"/>
        <v>0</v>
      </c>
      <c r="I27" s="113" t="s">
        <v>58</v>
      </c>
      <c r="J27" s="116">
        <f>'Aufmaße - Los 3'!AJ119</f>
        <v>0</v>
      </c>
      <c r="K27" s="1092"/>
      <c r="L27" s="1045"/>
      <c r="M27" s="1048"/>
      <c r="N27" s="1051"/>
      <c r="O27" s="1051"/>
      <c r="P27" s="1051"/>
      <c r="Q27" s="1051"/>
      <c r="R27" s="1051"/>
      <c r="S27" s="1051"/>
      <c r="T27" s="725">
        <f>IF((K25*H27)&gt;0,J27/K25,0)</f>
        <v>0</v>
      </c>
      <c r="U27" s="1094"/>
      <c r="V27" s="726">
        <f>T27*U25</f>
        <v>0</v>
      </c>
      <c r="W27" s="727">
        <f>H27*V27</f>
        <v>0</v>
      </c>
      <c r="X27" s="1077"/>
      <c r="Y27" s="124"/>
      <c r="Z27" s="21"/>
      <c r="AA27" s="1019"/>
      <c r="AB27" s="1019"/>
      <c r="AC27" s="1019"/>
      <c r="AD27" s="1019"/>
      <c r="AE27" s="1019"/>
      <c r="AF27" s="1020"/>
      <c r="AG27" s="1095"/>
      <c r="AH27" s="1027"/>
      <c r="AI27" s="1098"/>
      <c r="AJ27" s="1101"/>
      <c r="AK27" s="1050"/>
      <c r="AL27" s="1050"/>
      <c r="AM27" s="1050"/>
      <c r="AN27" s="1050"/>
      <c r="AO27" s="1050"/>
      <c r="AP27" s="1050"/>
      <c r="AQ27" s="1027"/>
      <c r="AR27" s="1027"/>
    </row>
    <row r="28" spans="1:44" ht="15.75" thickBot="1">
      <c r="A28" s="22"/>
      <c r="B28" s="22"/>
      <c r="C28" s="1021"/>
      <c r="D28" s="1021"/>
      <c r="E28" s="1021"/>
      <c r="F28" s="1021"/>
      <c r="G28" s="1022"/>
      <c r="H28" s="129">
        <f t="shared" si="0"/>
        <v>1</v>
      </c>
      <c r="I28" s="118" t="s">
        <v>59</v>
      </c>
      <c r="J28" s="119">
        <f>'Aufmaße - Los 3'!AK119</f>
        <v>558</v>
      </c>
      <c r="K28" s="101"/>
      <c r="L28" s="101"/>
      <c r="M28" s="728"/>
      <c r="N28" s="729"/>
      <c r="O28" s="729"/>
      <c r="P28" s="729"/>
      <c r="Q28" s="729"/>
      <c r="R28" s="729"/>
      <c r="S28" s="729"/>
      <c r="T28" s="730"/>
      <c r="U28" s="731"/>
      <c r="V28" s="730"/>
      <c r="W28" s="732"/>
      <c r="X28" s="733"/>
      <c r="Y28" s="120"/>
      <c r="Z28" s="22"/>
      <c r="AA28" s="1021"/>
      <c r="AB28" s="1021"/>
      <c r="AC28" s="1021"/>
      <c r="AD28" s="1021"/>
      <c r="AE28" s="1021"/>
      <c r="AF28" s="1022"/>
      <c r="AG28" s="1096"/>
      <c r="AH28" s="1028"/>
      <c r="AI28" s="1099"/>
      <c r="AJ28" s="1077"/>
      <c r="AK28" s="1053"/>
      <c r="AL28" s="1053"/>
      <c r="AM28" s="1053"/>
      <c r="AN28" s="1053"/>
      <c r="AO28" s="1053"/>
      <c r="AP28" s="1053"/>
      <c r="AQ28" s="1028"/>
      <c r="AR28" s="1028"/>
    </row>
    <row r="29" spans="1:44" ht="15" customHeight="1">
      <c r="A29" s="17"/>
      <c r="B29" s="17"/>
      <c r="C29" s="1016" t="str">
        <f>'Eingabe 2 - Los 3'!B42</f>
        <v>Stadtbibliothek - Öffentliche Toiletten/ Behinderten WC, Personaltoilette</v>
      </c>
      <c r="D29" s="1017"/>
      <c r="E29" s="1017"/>
      <c r="F29" s="1017"/>
      <c r="G29" s="1018"/>
      <c r="H29" s="126">
        <f t="shared" si="0"/>
        <v>52</v>
      </c>
      <c r="I29" s="110" t="s">
        <v>57</v>
      </c>
      <c r="J29" s="111">
        <f>'Aufmaße - Los 3'!AL119</f>
        <v>30</v>
      </c>
      <c r="K29" s="1090">
        <f>'Eingabe 2 - Los 3'!G42</f>
        <v>0</v>
      </c>
      <c r="L29" s="1043">
        <f>'Eingabe 2 - Los 3'!H42</f>
        <v>0</v>
      </c>
      <c r="M29" s="1046">
        <f>'Eingabe 2 - Los 3'!I42</f>
        <v>0</v>
      </c>
      <c r="N29" s="1049">
        <f>IF($N$9=L29,(T29+T30+T31),0)</f>
        <v>0</v>
      </c>
      <c r="O29" s="1049">
        <f>IF($O$9=L29,(T29+T30+T31),0)</f>
        <v>0</v>
      </c>
      <c r="P29" s="1049">
        <f>IF($P$9=L29,(T29+T30+T31),0)</f>
        <v>0</v>
      </c>
      <c r="Q29" s="1049">
        <f>IF($Q$9=L29,(T29+T30+T31),0)</f>
        <v>0</v>
      </c>
      <c r="R29" s="1049">
        <f>IF($R$9=L29,(T29+T30+T31),0)</f>
        <v>0</v>
      </c>
      <c r="S29" s="1049">
        <f>IF($S$9=L29,(T29+T30+T31),0)</f>
        <v>0</v>
      </c>
      <c r="T29" s="719">
        <f>IF((K29*H29)&gt;0,J29/K29,0)</f>
        <v>0</v>
      </c>
      <c r="U29" s="1026">
        <f>'Eingabe 2 - Los 3'!I42</f>
        <v>0</v>
      </c>
      <c r="V29" s="720">
        <f>T29*U29</f>
        <v>0</v>
      </c>
      <c r="W29" s="721">
        <f>H29*V29</f>
        <v>0</v>
      </c>
      <c r="X29" s="1075">
        <f>W29+W30+W31</f>
        <v>0</v>
      </c>
      <c r="Y29" s="104"/>
      <c r="Z29" s="17"/>
      <c r="AA29" s="1016" t="str">
        <f>C29</f>
        <v>Stadtbibliothek - Öffentliche Toiletten/ Behinderten WC, Personaltoilette</v>
      </c>
      <c r="AB29" s="1017"/>
      <c r="AC29" s="1017"/>
      <c r="AD29" s="1017"/>
      <c r="AE29" s="1017"/>
      <c r="AF29" s="1018"/>
      <c r="AG29" s="1043">
        <f>'Eingabe 2 - Los 3'!J42</f>
        <v>0</v>
      </c>
      <c r="AH29" s="1026">
        <f>IF(AG29&gt;0,J32/AG29,0)</f>
        <v>0</v>
      </c>
      <c r="AI29" s="1097">
        <f>'Eingabe 2 - Los 3'!K42</f>
        <v>0</v>
      </c>
      <c r="AJ29" s="1075">
        <f>'Eingabe 2 - Los 3'!L42</f>
        <v>0</v>
      </c>
      <c r="AK29" s="1049">
        <f>IF($AK$9=AI29,AH29,0)</f>
        <v>0</v>
      </c>
      <c r="AL29" s="1049">
        <f>IF($AL$9=AI29,AH29,0)</f>
        <v>0</v>
      </c>
      <c r="AM29" s="1049">
        <f>IF($AM$9=AI29,AH29,0)</f>
        <v>0</v>
      </c>
      <c r="AN29" s="1049">
        <f>IF($AN$9=AI29,AH29,0)</f>
        <v>0</v>
      </c>
      <c r="AO29" s="1049">
        <f>IF($AO$9=AI29,AH29,0)</f>
        <v>0</v>
      </c>
      <c r="AP29" s="1049">
        <f>IF($AP$9=AI29,AH29,0)</f>
        <v>0</v>
      </c>
      <c r="AQ29" s="1026">
        <f>AH29*AJ29</f>
        <v>0</v>
      </c>
      <c r="AR29" s="1026">
        <f>H32*AQ29</f>
        <v>0</v>
      </c>
    </row>
    <row r="30" spans="1:44" ht="15">
      <c r="A30" s="468">
        <v>5</v>
      </c>
      <c r="B30" s="468">
        <f>'Eingabe 2 - Los 3'!A43</f>
        <v>305</v>
      </c>
      <c r="C30" s="1019"/>
      <c r="D30" s="1019"/>
      <c r="E30" s="1019"/>
      <c r="F30" s="1019"/>
      <c r="G30" s="1020"/>
      <c r="H30" s="127">
        <f t="shared" si="0"/>
        <v>0</v>
      </c>
      <c r="I30" s="113" t="s">
        <v>56</v>
      </c>
      <c r="J30" s="114">
        <f>'Aufmaße - Los 3'!AM119</f>
        <v>0</v>
      </c>
      <c r="K30" s="1091"/>
      <c r="L30" s="1044"/>
      <c r="M30" s="1047"/>
      <c r="N30" s="1050"/>
      <c r="O30" s="1050"/>
      <c r="P30" s="1050"/>
      <c r="Q30" s="1050"/>
      <c r="R30" s="1050"/>
      <c r="S30" s="1050"/>
      <c r="T30" s="722">
        <f>IF((K29*H30)&gt;0,J30/K29,0)</f>
        <v>0</v>
      </c>
      <c r="U30" s="1093"/>
      <c r="V30" s="723">
        <f>T30*U29</f>
        <v>0</v>
      </c>
      <c r="W30" s="724">
        <f>H30*V30</f>
        <v>0</v>
      </c>
      <c r="X30" s="1076"/>
      <c r="Y30" s="105"/>
      <c r="Z30" s="468">
        <f>B30</f>
        <v>305</v>
      </c>
      <c r="AA30" s="1019"/>
      <c r="AB30" s="1019"/>
      <c r="AC30" s="1019"/>
      <c r="AD30" s="1019"/>
      <c r="AE30" s="1019"/>
      <c r="AF30" s="1020"/>
      <c r="AG30" s="1095"/>
      <c r="AH30" s="1027"/>
      <c r="AI30" s="1098"/>
      <c r="AJ30" s="1101"/>
      <c r="AK30" s="1050"/>
      <c r="AL30" s="1050"/>
      <c r="AM30" s="1050"/>
      <c r="AN30" s="1050"/>
      <c r="AO30" s="1050"/>
      <c r="AP30" s="1050"/>
      <c r="AQ30" s="1027"/>
      <c r="AR30" s="1027"/>
    </row>
    <row r="31" spans="1:44" ht="15.75" thickBot="1">
      <c r="A31" s="21"/>
      <c r="B31" s="21"/>
      <c r="C31" s="1019"/>
      <c r="D31" s="1019"/>
      <c r="E31" s="1019"/>
      <c r="F31" s="1019"/>
      <c r="G31" s="1020"/>
      <c r="H31" s="128">
        <f t="shared" si="0"/>
        <v>0</v>
      </c>
      <c r="I31" s="113" t="s">
        <v>58</v>
      </c>
      <c r="J31" s="116">
        <f>'Aufmaße - Los 3'!AN119</f>
        <v>0</v>
      </c>
      <c r="K31" s="1092"/>
      <c r="L31" s="1045"/>
      <c r="M31" s="1048"/>
      <c r="N31" s="1051"/>
      <c r="O31" s="1051"/>
      <c r="P31" s="1051"/>
      <c r="Q31" s="1051"/>
      <c r="R31" s="1051"/>
      <c r="S31" s="1051"/>
      <c r="T31" s="725">
        <f>IF((K29*H31)&gt;0,J31/K29,0)</f>
        <v>0</v>
      </c>
      <c r="U31" s="1094"/>
      <c r="V31" s="726">
        <f>T31*U29</f>
        <v>0</v>
      </c>
      <c r="W31" s="727">
        <f>H31*V31</f>
        <v>0</v>
      </c>
      <c r="X31" s="1077"/>
      <c r="Y31" s="124"/>
      <c r="Z31" s="21"/>
      <c r="AA31" s="1019"/>
      <c r="AB31" s="1019"/>
      <c r="AC31" s="1019"/>
      <c r="AD31" s="1019"/>
      <c r="AE31" s="1019"/>
      <c r="AF31" s="1020"/>
      <c r="AG31" s="1095"/>
      <c r="AH31" s="1027"/>
      <c r="AI31" s="1098"/>
      <c r="AJ31" s="1101"/>
      <c r="AK31" s="1050"/>
      <c r="AL31" s="1050"/>
      <c r="AM31" s="1050"/>
      <c r="AN31" s="1050"/>
      <c r="AO31" s="1050"/>
      <c r="AP31" s="1050"/>
      <c r="AQ31" s="1027"/>
      <c r="AR31" s="1027"/>
    </row>
    <row r="32" spans="1:44" ht="15.75" thickBot="1">
      <c r="A32" s="22"/>
      <c r="B32" s="22"/>
      <c r="C32" s="1021"/>
      <c r="D32" s="1021"/>
      <c r="E32" s="1021"/>
      <c r="F32" s="1021"/>
      <c r="G32" s="1022"/>
      <c r="H32" s="129">
        <f t="shared" si="0"/>
        <v>1</v>
      </c>
      <c r="I32" s="118" t="s">
        <v>59</v>
      </c>
      <c r="J32" s="119">
        <f>'Aufmaße - Los 3'!AO119</f>
        <v>30</v>
      </c>
      <c r="K32" s="101"/>
      <c r="L32" s="101"/>
      <c r="M32" s="728"/>
      <c r="N32" s="729"/>
      <c r="O32" s="729"/>
      <c r="P32" s="729"/>
      <c r="Q32" s="729"/>
      <c r="R32" s="729"/>
      <c r="S32" s="729"/>
      <c r="T32" s="730"/>
      <c r="U32" s="731"/>
      <c r="V32" s="730"/>
      <c r="W32" s="732"/>
      <c r="X32" s="733"/>
      <c r="Y32" s="120"/>
      <c r="Z32" s="22"/>
      <c r="AA32" s="1021"/>
      <c r="AB32" s="1021"/>
      <c r="AC32" s="1021"/>
      <c r="AD32" s="1021"/>
      <c r="AE32" s="1021"/>
      <c r="AF32" s="1022"/>
      <c r="AG32" s="1096"/>
      <c r="AH32" s="1028"/>
      <c r="AI32" s="1099"/>
      <c r="AJ32" s="1077"/>
      <c r="AK32" s="1053"/>
      <c r="AL32" s="1053"/>
      <c r="AM32" s="1053"/>
      <c r="AN32" s="1053"/>
      <c r="AO32" s="1053"/>
      <c r="AP32" s="1053"/>
      <c r="AQ32" s="1028"/>
      <c r="AR32" s="1028"/>
    </row>
    <row r="33" spans="1:44" ht="15" customHeight="1">
      <c r="A33" s="17"/>
      <c r="B33" s="17"/>
      <c r="C33" s="1016" t="str">
        <f>'Eingabe 2 - Los 3'!B47</f>
        <v>Stadtbibliothek - Lesesaal</v>
      </c>
      <c r="D33" s="1017"/>
      <c r="E33" s="1017"/>
      <c r="F33" s="1017"/>
      <c r="G33" s="1018"/>
      <c r="H33" s="126">
        <f t="shared" si="0"/>
        <v>52</v>
      </c>
      <c r="I33" s="110" t="s">
        <v>57</v>
      </c>
      <c r="J33" s="111">
        <f>'Aufmaße - Los 3'!AP119</f>
        <v>150</v>
      </c>
      <c r="K33" s="1090">
        <f>'Eingabe 2 - Los 3'!G47</f>
        <v>0</v>
      </c>
      <c r="L33" s="1043">
        <f>'Eingabe 2 - Los 3'!H47</f>
        <v>0</v>
      </c>
      <c r="M33" s="1046">
        <f>'Eingabe 2 - Los 3'!I47</f>
        <v>0</v>
      </c>
      <c r="N33" s="1049">
        <f>IF($N$9=L33,(T33+T34+T35),0)</f>
        <v>0</v>
      </c>
      <c r="O33" s="1049">
        <f>IF($O$9=L33,(T33+T34+T35),0)</f>
        <v>0</v>
      </c>
      <c r="P33" s="1049">
        <f>IF($P$9=L33,(T33+T34+T35),0)</f>
        <v>0</v>
      </c>
      <c r="Q33" s="1049">
        <f>IF($Q$9=L33,(T33+T34+T35),0)</f>
        <v>0</v>
      </c>
      <c r="R33" s="1049">
        <f>IF($R$9=L33,(T33+T34+T35),0)</f>
        <v>0</v>
      </c>
      <c r="S33" s="1049">
        <f>IF($S$9=L33,(T33+T34+T35),0)</f>
        <v>0</v>
      </c>
      <c r="T33" s="719">
        <f>IF((K33*H33)&gt;0,J33/K33,0)</f>
        <v>0</v>
      </c>
      <c r="U33" s="1026">
        <f>'Eingabe 2 - Los 3'!I47</f>
        <v>0</v>
      </c>
      <c r="V33" s="720">
        <f>T33*U33</f>
        <v>0</v>
      </c>
      <c r="W33" s="721">
        <f>H33*V33</f>
        <v>0</v>
      </c>
      <c r="X33" s="1075">
        <f>W33+W34+W35</f>
        <v>0</v>
      </c>
      <c r="Y33" s="104"/>
      <c r="Z33" s="17"/>
      <c r="AA33" s="1016" t="str">
        <f>C33</f>
        <v>Stadtbibliothek - Lesesaal</v>
      </c>
      <c r="AB33" s="1017"/>
      <c r="AC33" s="1017"/>
      <c r="AD33" s="1017"/>
      <c r="AE33" s="1017"/>
      <c r="AF33" s="1018"/>
      <c r="AG33" s="1043">
        <f>'Eingabe 2 - Los 3'!J47</f>
        <v>0</v>
      </c>
      <c r="AH33" s="1026">
        <f>IF(AG33&gt;0,J36/AG33,0)</f>
        <v>0</v>
      </c>
      <c r="AI33" s="1097">
        <f>'Eingabe 2 - Los 3'!K47</f>
        <v>0</v>
      </c>
      <c r="AJ33" s="1075">
        <f>'Eingabe 2 - Los 3'!L47</f>
        <v>0</v>
      </c>
      <c r="AK33" s="1049">
        <f>IF($AK$9=AI33,AH33,0)</f>
        <v>0</v>
      </c>
      <c r="AL33" s="1049">
        <f>IF($AL$9=AI33,AH33,0)</f>
        <v>0</v>
      </c>
      <c r="AM33" s="1049">
        <f>IF($AM$9=AI33,AH33,0)</f>
        <v>0</v>
      </c>
      <c r="AN33" s="1049">
        <f>IF($AN$9=AI33,AH33,0)</f>
        <v>0</v>
      </c>
      <c r="AO33" s="1049">
        <f>IF($AO$9=AI33,AH33,0)</f>
        <v>0</v>
      </c>
      <c r="AP33" s="1049">
        <f>IF($AP$9=AI33,AH33,0)</f>
        <v>0</v>
      </c>
      <c r="AQ33" s="1026">
        <f>AH33*AJ33</f>
        <v>0</v>
      </c>
      <c r="AR33" s="1026">
        <f>H36*AQ33</f>
        <v>0</v>
      </c>
    </row>
    <row r="34" spans="1:44" ht="15">
      <c r="A34" s="468">
        <v>6</v>
      </c>
      <c r="B34" s="468">
        <f>'Eingabe 2 - Los 3'!A48</f>
        <v>306</v>
      </c>
      <c r="C34" s="1019"/>
      <c r="D34" s="1019"/>
      <c r="E34" s="1019"/>
      <c r="F34" s="1019"/>
      <c r="G34" s="1020"/>
      <c r="H34" s="127">
        <f t="shared" si="0"/>
        <v>0</v>
      </c>
      <c r="I34" s="113" t="s">
        <v>56</v>
      </c>
      <c r="J34" s="114">
        <f>'Aufmaße - Los 3'!AQ119</f>
        <v>0</v>
      </c>
      <c r="K34" s="1091"/>
      <c r="L34" s="1044"/>
      <c r="M34" s="1047"/>
      <c r="N34" s="1050"/>
      <c r="O34" s="1050"/>
      <c r="P34" s="1050"/>
      <c r="Q34" s="1050"/>
      <c r="R34" s="1050"/>
      <c r="S34" s="1050"/>
      <c r="T34" s="722">
        <f>IF((K33*H34)&gt;0,J34/K33,0)</f>
        <v>0</v>
      </c>
      <c r="U34" s="1093"/>
      <c r="V34" s="723">
        <f>T34*U33</f>
        <v>0</v>
      </c>
      <c r="W34" s="724">
        <f>H34*V34</f>
        <v>0</v>
      </c>
      <c r="X34" s="1076"/>
      <c r="Y34" s="105"/>
      <c r="Z34" s="468">
        <f>B34</f>
        <v>306</v>
      </c>
      <c r="AA34" s="1019"/>
      <c r="AB34" s="1019"/>
      <c r="AC34" s="1019"/>
      <c r="AD34" s="1019"/>
      <c r="AE34" s="1019"/>
      <c r="AF34" s="1020"/>
      <c r="AG34" s="1095"/>
      <c r="AH34" s="1027"/>
      <c r="AI34" s="1098"/>
      <c r="AJ34" s="1101"/>
      <c r="AK34" s="1050"/>
      <c r="AL34" s="1050"/>
      <c r="AM34" s="1050"/>
      <c r="AN34" s="1050"/>
      <c r="AO34" s="1050"/>
      <c r="AP34" s="1050"/>
      <c r="AQ34" s="1027"/>
      <c r="AR34" s="1027"/>
    </row>
    <row r="35" spans="1:44" ht="15.75" thickBot="1">
      <c r="A35" s="21"/>
      <c r="B35" s="21"/>
      <c r="C35" s="1019"/>
      <c r="D35" s="1019"/>
      <c r="E35" s="1019"/>
      <c r="F35" s="1019"/>
      <c r="G35" s="1020"/>
      <c r="H35" s="128">
        <f t="shared" si="0"/>
        <v>0</v>
      </c>
      <c r="I35" s="113" t="s">
        <v>58</v>
      </c>
      <c r="J35" s="116">
        <f>'Aufmaße - Los 3'!AR119</f>
        <v>0</v>
      </c>
      <c r="K35" s="1092"/>
      <c r="L35" s="1045"/>
      <c r="M35" s="1048"/>
      <c r="N35" s="1051"/>
      <c r="O35" s="1051"/>
      <c r="P35" s="1051"/>
      <c r="Q35" s="1051"/>
      <c r="R35" s="1051"/>
      <c r="S35" s="1051"/>
      <c r="T35" s="725">
        <f>IF((K33*H35)&gt;0,J35/K33,0)</f>
        <v>0</v>
      </c>
      <c r="U35" s="1094"/>
      <c r="V35" s="726">
        <f>T35*U33</f>
        <v>0</v>
      </c>
      <c r="W35" s="727">
        <f>H35*V35</f>
        <v>0</v>
      </c>
      <c r="X35" s="1077"/>
      <c r="Y35" s="117"/>
      <c r="Z35" s="21"/>
      <c r="AA35" s="1019"/>
      <c r="AB35" s="1019"/>
      <c r="AC35" s="1019"/>
      <c r="AD35" s="1019"/>
      <c r="AE35" s="1019"/>
      <c r="AF35" s="1020"/>
      <c r="AG35" s="1095"/>
      <c r="AH35" s="1027"/>
      <c r="AI35" s="1098"/>
      <c r="AJ35" s="1101"/>
      <c r="AK35" s="1050"/>
      <c r="AL35" s="1050"/>
      <c r="AM35" s="1050"/>
      <c r="AN35" s="1050"/>
      <c r="AO35" s="1050"/>
      <c r="AP35" s="1050"/>
      <c r="AQ35" s="1027"/>
      <c r="AR35" s="1027"/>
    </row>
    <row r="36" spans="1:44" ht="15.75" thickBot="1">
      <c r="A36" s="22"/>
      <c r="B36" s="22"/>
      <c r="C36" s="1021"/>
      <c r="D36" s="1021"/>
      <c r="E36" s="1021"/>
      <c r="F36" s="1021"/>
      <c r="G36" s="1022"/>
      <c r="H36" s="129">
        <f t="shared" si="0"/>
        <v>1</v>
      </c>
      <c r="I36" s="118" t="s">
        <v>59</v>
      </c>
      <c r="J36" s="119">
        <f>'Aufmaße - Los 3'!AS119</f>
        <v>150</v>
      </c>
      <c r="K36" s="101"/>
      <c r="L36" s="101"/>
      <c r="M36" s="728"/>
      <c r="N36" s="729"/>
      <c r="O36" s="729"/>
      <c r="P36" s="729"/>
      <c r="Q36" s="729"/>
      <c r="R36" s="729"/>
      <c r="S36" s="729"/>
      <c r="T36" s="730"/>
      <c r="U36" s="731"/>
      <c r="V36" s="730"/>
      <c r="W36" s="732"/>
      <c r="X36" s="733"/>
      <c r="Y36" s="120"/>
      <c r="Z36" s="22"/>
      <c r="AA36" s="1021"/>
      <c r="AB36" s="1021"/>
      <c r="AC36" s="1021"/>
      <c r="AD36" s="1021"/>
      <c r="AE36" s="1021"/>
      <c r="AF36" s="1022"/>
      <c r="AG36" s="1096"/>
      <c r="AH36" s="1028"/>
      <c r="AI36" s="1099"/>
      <c r="AJ36" s="1077"/>
      <c r="AK36" s="1053"/>
      <c r="AL36" s="1053"/>
      <c r="AM36" s="1053"/>
      <c r="AN36" s="1053"/>
      <c r="AO36" s="1053"/>
      <c r="AP36" s="1053"/>
      <c r="AQ36" s="1028"/>
      <c r="AR36" s="1028"/>
    </row>
    <row r="37" spans="1:44" ht="15" customHeight="1">
      <c r="A37" s="17"/>
      <c r="B37" s="17"/>
      <c r="C37" s="1016" t="str">
        <f>'Eingabe 2 - Los 3'!B52</f>
        <v>Stadtbibliothek - Eingangsbereich, Flure,  Verbuchung</v>
      </c>
      <c r="D37" s="1017"/>
      <c r="E37" s="1017"/>
      <c r="F37" s="1017"/>
      <c r="G37" s="1018"/>
      <c r="H37" s="126">
        <f t="shared" si="0"/>
        <v>52</v>
      </c>
      <c r="I37" s="110" t="s">
        <v>57</v>
      </c>
      <c r="J37" s="111">
        <f>'Aufmaße - Los 3'!AT119</f>
        <v>105</v>
      </c>
      <c r="K37" s="1090">
        <f>'Eingabe 2 - Los 3'!G52</f>
        <v>0</v>
      </c>
      <c r="L37" s="1043">
        <f>'Eingabe 2 - Los 3'!H52</f>
        <v>0</v>
      </c>
      <c r="M37" s="1046">
        <f>'Eingabe 2 - Los 3'!I52</f>
        <v>0</v>
      </c>
      <c r="N37" s="1049">
        <f>IF($N$9=L37,(T37+T38+T39),0)</f>
        <v>0</v>
      </c>
      <c r="O37" s="1049">
        <f>IF($O$9=L37,(T37+T38+T39),0)</f>
        <v>0</v>
      </c>
      <c r="P37" s="1049">
        <f>IF($P$9=L37,(T37+T38+T39),0)</f>
        <v>0</v>
      </c>
      <c r="Q37" s="1049">
        <f>IF($Q$9=L37,(T37+T38+T39),0)</f>
        <v>0</v>
      </c>
      <c r="R37" s="1049">
        <f>IF($R$9=L37,(T37+T38+T39),0)</f>
        <v>0</v>
      </c>
      <c r="S37" s="1049">
        <f>IF($S$9=L37,(T37+T38+T39),0)</f>
        <v>0</v>
      </c>
      <c r="T37" s="719">
        <f>IF((K37*H37)&gt;0,J37/K37,0)</f>
        <v>0</v>
      </c>
      <c r="U37" s="1026">
        <f>'Eingabe 2 - Los 3'!I52</f>
        <v>0</v>
      </c>
      <c r="V37" s="720">
        <f>T37*U37</f>
        <v>0</v>
      </c>
      <c r="W37" s="721">
        <f>H37*V37</f>
        <v>0</v>
      </c>
      <c r="X37" s="1075">
        <f>W37+W38+W39</f>
        <v>0</v>
      </c>
      <c r="Y37" s="104"/>
      <c r="Z37" s="17"/>
      <c r="AA37" s="1016" t="str">
        <f>C37</f>
        <v>Stadtbibliothek - Eingangsbereich, Flure,  Verbuchung</v>
      </c>
      <c r="AB37" s="1017"/>
      <c r="AC37" s="1017"/>
      <c r="AD37" s="1017"/>
      <c r="AE37" s="1017"/>
      <c r="AF37" s="1018"/>
      <c r="AG37" s="1043">
        <f>'Eingabe 2 - Los 3'!J52</f>
        <v>0</v>
      </c>
      <c r="AH37" s="1026">
        <f>IF(AG37&gt;0,J40/AG37,0)</f>
        <v>0</v>
      </c>
      <c r="AI37" s="1097">
        <f>'Eingabe 2 - Los 3'!K52</f>
        <v>0</v>
      </c>
      <c r="AJ37" s="1075">
        <f>'Eingabe 2 - Los 3'!L52</f>
        <v>0</v>
      </c>
      <c r="AK37" s="1049">
        <f>IF($AK$9=AI37,AH37,0)</f>
        <v>0</v>
      </c>
      <c r="AL37" s="1049">
        <f>IF($AL$9=AI37,AH37,0)</f>
        <v>0</v>
      </c>
      <c r="AM37" s="1049">
        <f>IF($AM$9=AI37,AH37,0)</f>
        <v>0</v>
      </c>
      <c r="AN37" s="1049">
        <f>IF($AN$9=AI37,AH37,0)</f>
        <v>0</v>
      </c>
      <c r="AO37" s="1049">
        <f>IF($AO$9=AI37,AH37,0)</f>
        <v>0</v>
      </c>
      <c r="AP37" s="1049">
        <f>IF($AP$9=AI37,AH37,0)</f>
        <v>0</v>
      </c>
      <c r="AQ37" s="1026">
        <f>AH37*AJ37</f>
        <v>0</v>
      </c>
      <c r="AR37" s="1026">
        <f>H40*AQ37</f>
        <v>0</v>
      </c>
    </row>
    <row r="38" spans="1:44" ht="15">
      <c r="A38" s="468">
        <v>7</v>
      </c>
      <c r="B38" s="468">
        <f>'Eingabe 2 - Los 3'!A53</f>
        <v>307</v>
      </c>
      <c r="C38" s="1019"/>
      <c r="D38" s="1019"/>
      <c r="E38" s="1019"/>
      <c r="F38" s="1019"/>
      <c r="G38" s="1020"/>
      <c r="H38" s="127">
        <f t="shared" si="0"/>
        <v>0</v>
      </c>
      <c r="I38" s="113" t="s">
        <v>56</v>
      </c>
      <c r="J38" s="114">
        <f>'Aufmaße - Los 3'!AU119</f>
        <v>0</v>
      </c>
      <c r="K38" s="1091"/>
      <c r="L38" s="1044"/>
      <c r="M38" s="1047"/>
      <c r="N38" s="1050"/>
      <c r="O38" s="1050"/>
      <c r="P38" s="1050"/>
      <c r="Q38" s="1050"/>
      <c r="R38" s="1050"/>
      <c r="S38" s="1050"/>
      <c r="T38" s="722">
        <f>IF((K37*H38)&gt;0,J38/K37,0)</f>
        <v>0</v>
      </c>
      <c r="U38" s="1093"/>
      <c r="V38" s="723">
        <f>T38*U37</f>
        <v>0</v>
      </c>
      <c r="W38" s="724">
        <f>H38*V38</f>
        <v>0</v>
      </c>
      <c r="X38" s="1076"/>
      <c r="Y38" s="105"/>
      <c r="Z38" s="468">
        <f>B38</f>
        <v>307</v>
      </c>
      <c r="AA38" s="1019"/>
      <c r="AB38" s="1019"/>
      <c r="AC38" s="1019"/>
      <c r="AD38" s="1019"/>
      <c r="AE38" s="1019"/>
      <c r="AF38" s="1020"/>
      <c r="AG38" s="1095"/>
      <c r="AH38" s="1027"/>
      <c r="AI38" s="1098"/>
      <c r="AJ38" s="1101"/>
      <c r="AK38" s="1050"/>
      <c r="AL38" s="1050"/>
      <c r="AM38" s="1050"/>
      <c r="AN38" s="1050"/>
      <c r="AO38" s="1050"/>
      <c r="AP38" s="1050"/>
      <c r="AQ38" s="1027"/>
      <c r="AR38" s="1027"/>
    </row>
    <row r="39" spans="1:44" ht="15.75" thickBot="1">
      <c r="A39" s="21"/>
      <c r="B39" s="21"/>
      <c r="C39" s="1019"/>
      <c r="D39" s="1019"/>
      <c r="E39" s="1019"/>
      <c r="F39" s="1019"/>
      <c r="G39" s="1020"/>
      <c r="H39" s="128">
        <f t="shared" si="0"/>
        <v>0</v>
      </c>
      <c r="I39" s="113" t="s">
        <v>58</v>
      </c>
      <c r="J39" s="116">
        <f>'Aufmaße - Los 3'!AV119</f>
        <v>0</v>
      </c>
      <c r="K39" s="1092"/>
      <c r="L39" s="1045"/>
      <c r="M39" s="1048"/>
      <c r="N39" s="1051"/>
      <c r="O39" s="1051"/>
      <c r="P39" s="1051"/>
      <c r="Q39" s="1051"/>
      <c r="R39" s="1051"/>
      <c r="S39" s="1051"/>
      <c r="T39" s="725">
        <f>IF((K37*H39)&gt;0,J39/K37,0)</f>
        <v>0</v>
      </c>
      <c r="U39" s="1094"/>
      <c r="V39" s="726">
        <f>T39*U37</f>
        <v>0</v>
      </c>
      <c r="W39" s="727">
        <f>H39*V39</f>
        <v>0</v>
      </c>
      <c r="X39" s="1077"/>
      <c r="Y39" s="124"/>
      <c r="Z39" s="21"/>
      <c r="AA39" s="1019"/>
      <c r="AB39" s="1019"/>
      <c r="AC39" s="1019"/>
      <c r="AD39" s="1019"/>
      <c r="AE39" s="1019"/>
      <c r="AF39" s="1020"/>
      <c r="AG39" s="1095"/>
      <c r="AH39" s="1027"/>
      <c r="AI39" s="1098"/>
      <c r="AJ39" s="1101"/>
      <c r="AK39" s="1050"/>
      <c r="AL39" s="1050"/>
      <c r="AM39" s="1050"/>
      <c r="AN39" s="1050"/>
      <c r="AO39" s="1050"/>
      <c r="AP39" s="1050"/>
      <c r="AQ39" s="1027"/>
      <c r="AR39" s="1027"/>
    </row>
    <row r="40" spans="1:44" ht="15.75" thickBot="1">
      <c r="A40" s="22"/>
      <c r="B40" s="22"/>
      <c r="C40" s="1021"/>
      <c r="D40" s="1021"/>
      <c r="E40" s="1021"/>
      <c r="F40" s="1021"/>
      <c r="G40" s="1022"/>
      <c r="H40" s="129">
        <f t="shared" si="0"/>
        <v>1</v>
      </c>
      <c r="I40" s="118" t="s">
        <v>59</v>
      </c>
      <c r="J40" s="119">
        <f>'Aufmaße - Los 3'!AW119</f>
        <v>105</v>
      </c>
      <c r="K40" s="101"/>
      <c r="L40" s="101"/>
      <c r="M40" s="728"/>
      <c r="N40" s="729"/>
      <c r="O40" s="729"/>
      <c r="P40" s="729"/>
      <c r="Q40" s="729"/>
      <c r="R40" s="729"/>
      <c r="S40" s="729"/>
      <c r="T40" s="730"/>
      <c r="U40" s="731"/>
      <c r="V40" s="730"/>
      <c r="W40" s="732"/>
      <c r="X40" s="733"/>
      <c r="Y40" s="120"/>
      <c r="Z40" s="22"/>
      <c r="AA40" s="1021"/>
      <c r="AB40" s="1021"/>
      <c r="AC40" s="1021"/>
      <c r="AD40" s="1021"/>
      <c r="AE40" s="1021"/>
      <c r="AF40" s="1022"/>
      <c r="AG40" s="1096"/>
      <c r="AH40" s="1028"/>
      <c r="AI40" s="1099"/>
      <c r="AJ40" s="1077"/>
      <c r="AK40" s="1053"/>
      <c r="AL40" s="1053"/>
      <c r="AM40" s="1053"/>
      <c r="AN40" s="1053"/>
      <c r="AO40" s="1053"/>
      <c r="AP40" s="1053"/>
      <c r="AQ40" s="1028"/>
      <c r="AR40" s="1028"/>
    </row>
    <row r="41" spans="1:44" ht="15" customHeight="1">
      <c r="A41" s="17"/>
      <c r="B41" s="17"/>
      <c r="C41" s="1016" t="str">
        <f>'Eingabe 2 - Los 3'!B57</f>
        <v>Stadtbibliothek - Sanitärräume Dachgeschoss</v>
      </c>
      <c r="D41" s="1017"/>
      <c r="E41" s="1017"/>
      <c r="F41" s="1017"/>
      <c r="G41" s="1018"/>
      <c r="H41" s="126">
        <f t="shared" si="0"/>
        <v>52</v>
      </c>
      <c r="I41" s="110" t="s">
        <v>57</v>
      </c>
      <c r="J41" s="111">
        <f>'Aufmaße - Los 3'!AX119</f>
        <v>16</v>
      </c>
      <c r="K41" s="1090">
        <f>'Eingabe 2 - Los 3'!G57</f>
        <v>0</v>
      </c>
      <c r="L41" s="1043">
        <f>'Eingabe 2 - Los 3'!H57</f>
        <v>0</v>
      </c>
      <c r="M41" s="1046">
        <f>'Eingabe 2 - Los 3'!I57</f>
        <v>0</v>
      </c>
      <c r="N41" s="1049">
        <f>IF($N$9=L41,(T41+T42+T43),0)</f>
        <v>0</v>
      </c>
      <c r="O41" s="1049">
        <f>IF($O$9=L41,(T41+T42+T43),0)</f>
        <v>0</v>
      </c>
      <c r="P41" s="1049">
        <f>IF($P$9=L41,(T41+T42+T43),0)</f>
        <v>0</v>
      </c>
      <c r="Q41" s="1049">
        <f>IF($Q$9=L41,(T41+T42+T43),0)</f>
        <v>0</v>
      </c>
      <c r="R41" s="1049">
        <f>IF($R$9=L41,(T41+T42+T43),0)</f>
        <v>0</v>
      </c>
      <c r="S41" s="1049">
        <f>IF($S$9=L41,(T41+T42+T43),0)</f>
        <v>0</v>
      </c>
      <c r="T41" s="719">
        <f>IF((K41*H41)&gt;0,J41/K41,0)</f>
        <v>0</v>
      </c>
      <c r="U41" s="1026">
        <f>'Eingabe 2 - Los 3'!I57</f>
        <v>0</v>
      </c>
      <c r="V41" s="720">
        <f>T41*U41</f>
        <v>0</v>
      </c>
      <c r="W41" s="721">
        <f>H41*V41</f>
        <v>0</v>
      </c>
      <c r="X41" s="1075">
        <f>W41+W42+W43</f>
        <v>0</v>
      </c>
      <c r="Y41" s="104"/>
      <c r="Z41" s="17"/>
      <c r="AA41" s="1016" t="str">
        <f>C41</f>
        <v>Stadtbibliothek - Sanitärräume Dachgeschoss</v>
      </c>
      <c r="AB41" s="1017"/>
      <c r="AC41" s="1017"/>
      <c r="AD41" s="1017"/>
      <c r="AE41" s="1017"/>
      <c r="AF41" s="1018"/>
      <c r="AG41" s="1043">
        <f>'Eingabe 2 - Los 3'!J57</f>
        <v>0</v>
      </c>
      <c r="AH41" s="1026">
        <f>IF(AG41&gt;0,J44/AG41,0)</f>
        <v>0</v>
      </c>
      <c r="AI41" s="1097">
        <f>'Eingabe 2 - Los 3'!K57</f>
        <v>0</v>
      </c>
      <c r="AJ41" s="1075">
        <f>'Eingabe 2 - Los 3'!L57</f>
        <v>0</v>
      </c>
      <c r="AK41" s="1049">
        <f>IF($AK$9=AI41,AH41,0)</f>
        <v>0</v>
      </c>
      <c r="AL41" s="1049">
        <f>IF($AL$9=AI41,AH41,0)</f>
        <v>0</v>
      </c>
      <c r="AM41" s="1049">
        <f>IF($AM$9=AI41,AH41,0)</f>
        <v>0</v>
      </c>
      <c r="AN41" s="1049">
        <f>IF($AN$9=AI41,AH41,0)</f>
        <v>0</v>
      </c>
      <c r="AO41" s="1049">
        <f>IF($AO$9=AI41,AH41,0)</f>
        <v>0</v>
      </c>
      <c r="AP41" s="1049">
        <f>IF($AP$9=AI41,AH41,0)</f>
        <v>0</v>
      </c>
      <c r="AQ41" s="1026">
        <f>AH41*AJ41</f>
        <v>0</v>
      </c>
      <c r="AR41" s="1026">
        <f>H44*AQ41</f>
        <v>0</v>
      </c>
    </row>
    <row r="42" spans="1:44" ht="15">
      <c r="A42" s="468">
        <v>8</v>
      </c>
      <c r="B42" s="468">
        <f>'Eingabe 2 - Los 3'!A58</f>
        <v>308</v>
      </c>
      <c r="C42" s="1019"/>
      <c r="D42" s="1019"/>
      <c r="E42" s="1019"/>
      <c r="F42" s="1019"/>
      <c r="G42" s="1020"/>
      <c r="H42" s="127">
        <f t="shared" si="0"/>
        <v>0</v>
      </c>
      <c r="I42" s="113" t="s">
        <v>56</v>
      </c>
      <c r="J42" s="114">
        <f>'Aufmaße - Los 3'!AY119</f>
        <v>0</v>
      </c>
      <c r="K42" s="1091"/>
      <c r="L42" s="1044"/>
      <c r="M42" s="1047"/>
      <c r="N42" s="1050"/>
      <c r="O42" s="1050"/>
      <c r="P42" s="1050"/>
      <c r="Q42" s="1050"/>
      <c r="R42" s="1050"/>
      <c r="S42" s="1050"/>
      <c r="T42" s="722">
        <f>IF((K41*H42)&gt;0,J42/K41,0)</f>
        <v>0</v>
      </c>
      <c r="U42" s="1093"/>
      <c r="V42" s="723">
        <f>T42*U41</f>
        <v>0</v>
      </c>
      <c r="W42" s="724">
        <f>H42*V42</f>
        <v>0</v>
      </c>
      <c r="X42" s="1076"/>
      <c r="Y42" s="105"/>
      <c r="Z42" s="468">
        <f>B42</f>
        <v>308</v>
      </c>
      <c r="AA42" s="1019"/>
      <c r="AB42" s="1019"/>
      <c r="AC42" s="1019"/>
      <c r="AD42" s="1019"/>
      <c r="AE42" s="1019"/>
      <c r="AF42" s="1020"/>
      <c r="AG42" s="1095"/>
      <c r="AH42" s="1027"/>
      <c r="AI42" s="1098"/>
      <c r="AJ42" s="1101"/>
      <c r="AK42" s="1050"/>
      <c r="AL42" s="1050"/>
      <c r="AM42" s="1050"/>
      <c r="AN42" s="1050"/>
      <c r="AO42" s="1050"/>
      <c r="AP42" s="1050"/>
      <c r="AQ42" s="1027"/>
      <c r="AR42" s="1027"/>
    </row>
    <row r="43" spans="1:44" ht="15.75" thickBot="1">
      <c r="A43" s="21"/>
      <c r="B43" s="21"/>
      <c r="C43" s="1019"/>
      <c r="D43" s="1019"/>
      <c r="E43" s="1019"/>
      <c r="F43" s="1019"/>
      <c r="G43" s="1020"/>
      <c r="H43" s="128">
        <f t="shared" si="0"/>
        <v>0</v>
      </c>
      <c r="I43" s="113" t="s">
        <v>58</v>
      </c>
      <c r="J43" s="116">
        <f>'Aufmaße - Los 3'!AZ119</f>
        <v>0</v>
      </c>
      <c r="K43" s="1092"/>
      <c r="L43" s="1045"/>
      <c r="M43" s="1048"/>
      <c r="N43" s="1051"/>
      <c r="O43" s="1051"/>
      <c r="P43" s="1051"/>
      <c r="Q43" s="1051"/>
      <c r="R43" s="1051"/>
      <c r="S43" s="1051"/>
      <c r="T43" s="725">
        <f>IF((K41*H43)&gt;0,J43/K41,0)</f>
        <v>0</v>
      </c>
      <c r="U43" s="1094"/>
      <c r="V43" s="726">
        <f>T43*U41</f>
        <v>0</v>
      </c>
      <c r="W43" s="727">
        <f>H43*V43</f>
        <v>0</v>
      </c>
      <c r="X43" s="1077"/>
      <c r="Y43" s="124"/>
      <c r="Z43" s="21"/>
      <c r="AA43" s="1019"/>
      <c r="AB43" s="1019"/>
      <c r="AC43" s="1019"/>
      <c r="AD43" s="1019"/>
      <c r="AE43" s="1019"/>
      <c r="AF43" s="1020"/>
      <c r="AG43" s="1095"/>
      <c r="AH43" s="1027"/>
      <c r="AI43" s="1098"/>
      <c r="AJ43" s="1101"/>
      <c r="AK43" s="1050"/>
      <c r="AL43" s="1050"/>
      <c r="AM43" s="1050"/>
      <c r="AN43" s="1050"/>
      <c r="AO43" s="1050"/>
      <c r="AP43" s="1050"/>
      <c r="AQ43" s="1027"/>
      <c r="AR43" s="1027"/>
    </row>
    <row r="44" spans="1:44" ht="15.75" thickBot="1">
      <c r="A44" s="22"/>
      <c r="B44" s="22"/>
      <c r="C44" s="1021"/>
      <c r="D44" s="1021"/>
      <c r="E44" s="1021"/>
      <c r="F44" s="1021"/>
      <c r="G44" s="1022"/>
      <c r="H44" s="129">
        <f t="shared" si="0"/>
        <v>1</v>
      </c>
      <c r="I44" s="118" t="s">
        <v>59</v>
      </c>
      <c r="J44" s="119">
        <f>'Aufmaße - Los 3'!BA119</f>
        <v>16</v>
      </c>
      <c r="K44" s="101"/>
      <c r="L44" s="101"/>
      <c r="M44" s="728"/>
      <c r="N44" s="729"/>
      <c r="O44" s="729"/>
      <c r="P44" s="729"/>
      <c r="Q44" s="729"/>
      <c r="R44" s="729"/>
      <c r="S44" s="729"/>
      <c r="T44" s="730"/>
      <c r="U44" s="731"/>
      <c r="V44" s="730"/>
      <c r="W44" s="732"/>
      <c r="X44" s="733"/>
      <c r="Y44" s="120"/>
      <c r="Z44" s="22"/>
      <c r="AA44" s="1021"/>
      <c r="AB44" s="1021"/>
      <c r="AC44" s="1021"/>
      <c r="AD44" s="1021"/>
      <c r="AE44" s="1021"/>
      <c r="AF44" s="1022"/>
      <c r="AG44" s="1096"/>
      <c r="AH44" s="1028"/>
      <c r="AI44" s="1099"/>
      <c r="AJ44" s="1077"/>
      <c r="AK44" s="1053"/>
      <c r="AL44" s="1053"/>
      <c r="AM44" s="1053"/>
      <c r="AN44" s="1053"/>
      <c r="AO44" s="1053"/>
      <c r="AP44" s="1053"/>
      <c r="AQ44" s="1028"/>
      <c r="AR44" s="1028"/>
    </row>
    <row r="45" spans="1:44" ht="15" customHeight="1">
      <c r="A45" s="17"/>
      <c r="B45" s="17"/>
      <c r="C45" s="1016" t="str">
        <f>'Eingabe 2 - Los 3'!B62</f>
        <v>Glasmuseum - Erdgeschoss: Foyer, Ausstellungsräume, Büro</v>
      </c>
      <c r="D45" s="1017"/>
      <c r="E45" s="1017"/>
      <c r="F45" s="1017"/>
      <c r="G45" s="1018"/>
      <c r="H45" s="126">
        <f t="shared" si="0"/>
        <v>52</v>
      </c>
      <c r="I45" s="110" t="s">
        <v>57</v>
      </c>
      <c r="J45" s="111">
        <f>'Aufmaße - Los 3'!BB119</f>
        <v>0</v>
      </c>
      <c r="K45" s="1090">
        <f>'Eingabe 2 - Los 3'!G62</f>
        <v>0</v>
      </c>
      <c r="L45" s="1043">
        <f>'Eingabe 2 - Los 3'!H62</f>
        <v>0</v>
      </c>
      <c r="M45" s="1046">
        <f>'Eingabe 2 - Los 3'!I62</f>
        <v>0</v>
      </c>
      <c r="N45" s="1049">
        <f>IF($N$9=L45,(T45+T46+T47),0)</f>
        <v>0</v>
      </c>
      <c r="O45" s="1049">
        <f>IF($O$9=L45,(T45+T46+T47),0)</f>
        <v>0</v>
      </c>
      <c r="P45" s="1049">
        <f>IF($P$9=L45,(T45+T46+T47),0)</f>
        <v>0</v>
      </c>
      <c r="Q45" s="1049">
        <f>IF($Q$9=L45,(T45+T46+T47),0)</f>
        <v>0</v>
      </c>
      <c r="R45" s="1049">
        <f>IF($R$9=L45,(T45+T46+T47),0)</f>
        <v>0</v>
      </c>
      <c r="S45" s="1049">
        <f>IF($S$9=L45,(T45+T46+T47),0)</f>
        <v>0</v>
      </c>
      <c r="T45" s="719">
        <f>IF((K45*H45)&gt;0,J45/K45,0)</f>
        <v>0</v>
      </c>
      <c r="U45" s="1026">
        <f>'Eingabe 2 - Los 3'!I62</f>
        <v>0</v>
      </c>
      <c r="V45" s="720">
        <f>T45*U45</f>
        <v>0</v>
      </c>
      <c r="W45" s="721">
        <f>H45*V45</f>
        <v>0</v>
      </c>
      <c r="X45" s="1075">
        <f>W45+W46+W47</f>
        <v>0</v>
      </c>
      <c r="Y45" s="104"/>
      <c r="Z45" s="17"/>
      <c r="AA45" s="1016" t="str">
        <f>C45</f>
        <v>Glasmuseum - Erdgeschoss: Foyer, Ausstellungsräume, Büro</v>
      </c>
      <c r="AB45" s="1017"/>
      <c r="AC45" s="1017"/>
      <c r="AD45" s="1017"/>
      <c r="AE45" s="1017"/>
      <c r="AF45" s="1018"/>
      <c r="AG45" s="1043">
        <f>'Eingabe 2 - Los 3'!J62</f>
        <v>0</v>
      </c>
      <c r="AH45" s="1026">
        <f>IF(AG45&gt;0,J48/AG45,0)</f>
        <v>0</v>
      </c>
      <c r="AI45" s="1097">
        <f>'Eingabe 2 - Los 3'!K62</f>
        <v>0</v>
      </c>
      <c r="AJ45" s="1075">
        <f>'Eingabe 2 - Los 3'!L62</f>
        <v>0</v>
      </c>
      <c r="AK45" s="1049">
        <f>IF($AK$9=AI45,AH45,0)</f>
        <v>0</v>
      </c>
      <c r="AL45" s="1049">
        <f>IF($AL$9=AI45,AH45,0)</f>
        <v>0</v>
      </c>
      <c r="AM45" s="1049">
        <f>IF($AM$9=AI45,AH45,0)</f>
        <v>0</v>
      </c>
      <c r="AN45" s="1049">
        <f>IF($AN$9=AI45,AH45,0)</f>
        <v>0</v>
      </c>
      <c r="AO45" s="1049">
        <f>IF($AO$9=AI45,AH45,0)</f>
        <v>0</v>
      </c>
      <c r="AP45" s="1049">
        <f>IF($AP$9=AI45,AH45,0)</f>
        <v>0</v>
      </c>
      <c r="AQ45" s="1026">
        <f>AH45*AJ45</f>
        <v>0</v>
      </c>
      <c r="AR45" s="1026">
        <f>H48*AQ45</f>
        <v>0</v>
      </c>
    </row>
    <row r="46" spans="1:44" ht="15">
      <c r="A46" s="468">
        <v>9</v>
      </c>
      <c r="B46" s="468">
        <f>'Eingabe 2 - Los 3'!A63</f>
        <v>309</v>
      </c>
      <c r="C46" s="1019"/>
      <c r="D46" s="1019"/>
      <c r="E46" s="1019"/>
      <c r="F46" s="1019"/>
      <c r="G46" s="1020"/>
      <c r="H46" s="127">
        <f t="shared" si="0"/>
        <v>0</v>
      </c>
      <c r="I46" s="113" t="s">
        <v>56</v>
      </c>
      <c r="J46" s="114">
        <f>'Aufmaße - Los 3'!BC119</f>
        <v>0</v>
      </c>
      <c r="K46" s="1091"/>
      <c r="L46" s="1044"/>
      <c r="M46" s="1047"/>
      <c r="N46" s="1050"/>
      <c r="O46" s="1050"/>
      <c r="P46" s="1050"/>
      <c r="Q46" s="1050"/>
      <c r="R46" s="1050"/>
      <c r="S46" s="1050"/>
      <c r="T46" s="722">
        <f>IF((K45*H46)&gt;0,J46/K45,0)</f>
        <v>0</v>
      </c>
      <c r="U46" s="1093"/>
      <c r="V46" s="723">
        <f>T46*U45</f>
        <v>0</v>
      </c>
      <c r="W46" s="724">
        <f>H46*V46</f>
        <v>0</v>
      </c>
      <c r="X46" s="1076"/>
      <c r="Y46" s="105"/>
      <c r="Z46" s="468">
        <f>B46</f>
        <v>309</v>
      </c>
      <c r="AA46" s="1019"/>
      <c r="AB46" s="1019"/>
      <c r="AC46" s="1019"/>
      <c r="AD46" s="1019"/>
      <c r="AE46" s="1019"/>
      <c r="AF46" s="1020"/>
      <c r="AG46" s="1095"/>
      <c r="AH46" s="1027"/>
      <c r="AI46" s="1098"/>
      <c r="AJ46" s="1101"/>
      <c r="AK46" s="1050"/>
      <c r="AL46" s="1050"/>
      <c r="AM46" s="1050"/>
      <c r="AN46" s="1050"/>
      <c r="AO46" s="1050"/>
      <c r="AP46" s="1050"/>
      <c r="AQ46" s="1027"/>
      <c r="AR46" s="1027"/>
    </row>
    <row r="47" spans="1:44" ht="15.75" thickBot="1">
      <c r="A47" s="21"/>
      <c r="B47" s="21"/>
      <c r="C47" s="1019"/>
      <c r="D47" s="1019"/>
      <c r="E47" s="1019"/>
      <c r="F47" s="1019"/>
      <c r="G47" s="1020"/>
      <c r="H47" s="128">
        <f t="shared" si="0"/>
        <v>0</v>
      </c>
      <c r="I47" s="113" t="s">
        <v>58</v>
      </c>
      <c r="J47" s="116">
        <f>'Aufmaße - Los 3'!BD119</f>
        <v>0</v>
      </c>
      <c r="K47" s="1092"/>
      <c r="L47" s="1045"/>
      <c r="M47" s="1048"/>
      <c r="N47" s="1051"/>
      <c r="O47" s="1051"/>
      <c r="P47" s="1051"/>
      <c r="Q47" s="1051"/>
      <c r="R47" s="1051"/>
      <c r="S47" s="1051"/>
      <c r="T47" s="725">
        <f>IF((K45*H47)&gt;0,J47/K45,0)</f>
        <v>0</v>
      </c>
      <c r="U47" s="1094"/>
      <c r="V47" s="726">
        <f>T47*U45</f>
        <v>0</v>
      </c>
      <c r="W47" s="727">
        <f>H47*V47</f>
        <v>0</v>
      </c>
      <c r="X47" s="1077"/>
      <c r="Y47" s="124"/>
      <c r="Z47" s="21"/>
      <c r="AA47" s="1019"/>
      <c r="AB47" s="1019"/>
      <c r="AC47" s="1019"/>
      <c r="AD47" s="1019"/>
      <c r="AE47" s="1019"/>
      <c r="AF47" s="1020"/>
      <c r="AG47" s="1095"/>
      <c r="AH47" s="1027"/>
      <c r="AI47" s="1098"/>
      <c r="AJ47" s="1101"/>
      <c r="AK47" s="1050"/>
      <c r="AL47" s="1050"/>
      <c r="AM47" s="1050"/>
      <c r="AN47" s="1050"/>
      <c r="AO47" s="1050"/>
      <c r="AP47" s="1050"/>
      <c r="AQ47" s="1027"/>
      <c r="AR47" s="1027"/>
    </row>
    <row r="48" spans="1:44" ht="15.75" thickBot="1">
      <c r="A48" s="22"/>
      <c r="B48" s="22"/>
      <c r="C48" s="1021"/>
      <c r="D48" s="1021"/>
      <c r="E48" s="1021"/>
      <c r="F48" s="1021"/>
      <c r="G48" s="1022"/>
      <c r="H48" s="129">
        <f t="shared" si="0"/>
        <v>1</v>
      </c>
      <c r="I48" s="118" t="s">
        <v>59</v>
      </c>
      <c r="J48" s="119">
        <f>'Aufmaße - Los 3'!BE119</f>
        <v>0</v>
      </c>
      <c r="K48" s="101"/>
      <c r="L48" s="101"/>
      <c r="M48" s="728"/>
      <c r="N48" s="729"/>
      <c r="O48" s="729"/>
      <c r="P48" s="729"/>
      <c r="Q48" s="729"/>
      <c r="R48" s="729"/>
      <c r="S48" s="729"/>
      <c r="T48" s="730"/>
      <c r="U48" s="731"/>
      <c r="V48" s="730"/>
      <c r="W48" s="732"/>
      <c r="X48" s="733"/>
      <c r="Y48" s="120"/>
      <c r="Z48" s="22"/>
      <c r="AA48" s="1021"/>
      <c r="AB48" s="1021"/>
      <c r="AC48" s="1021"/>
      <c r="AD48" s="1021"/>
      <c r="AE48" s="1021"/>
      <c r="AF48" s="1022"/>
      <c r="AG48" s="1096"/>
      <c r="AH48" s="1028"/>
      <c r="AI48" s="1099"/>
      <c r="AJ48" s="1077"/>
      <c r="AK48" s="1053"/>
      <c r="AL48" s="1053"/>
      <c r="AM48" s="1053"/>
      <c r="AN48" s="1053"/>
      <c r="AO48" s="1053"/>
      <c r="AP48" s="1053"/>
      <c r="AQ48" s="1028"/>
      <c r="AR48" s="1028"/>
    </row>
    <row r="49" spans="1:44" ht="15" customHeight="1">
      <c r="A49" s="17"/>
      <c r="B49" s="17"/>
      <c r="C49" s="1016" t="str">
        <f>'Eingabe 2 - Los 3'!B67</f>
        <v>Glasmuseum - Obergeschoss Ausstellungsräume </v>
      </c>
      <c r="D49" s="1017"/>
      <c r="E49" s="1017"/>
      <c r="F49" s="1017"/>
      <c r="G49" s="1018"/>
      <c r="H49" s="126">
        <f t="shared" si="0"/>
        <v>52</v>
      </c>
      <c r="I49" s="110" t="s">
        <v>57</v>
      </c>
      <c r="J49" s="111">
        <f>'Aufmaße - Los 3'!BF119</f>
        <v>0</v>
      </c>
      <c r="K49" s="1035">
        <f>'Eingabe 2 - Los 3'!G67</f>
        <v>0</v>
      </c>
      <c r="L49" s="1043">
        <f>'Eingabe 2 - Los 3'!H67</f>
        <v>0</v>
      </c>
      <c r="M49" s="1046">
        <f>'Eingabe 2 - Los 3'!I67</f>
        <v>0</v>
      </c>
      <c r="N49" s="1049">
        <f>IF($N$9=L49,(T49+T50+T51),0)</f>
        <v>0</v>
      </c>
      <c r="O49" s="1049">
        <f>IF($O$9=L49,(T49+T50+T51),0)</f>
        <v>0</v>
      </c>
      <c r="P49" s="1049">
        <f>IF($P$9=L49,(T49+T50+T51),0)</f>
        <v>0</v>
      </c>
      <c r="Q49" s="1049">
        <f>IF($Q$9=L49,(T49+T50+T51),0)</f>
        <v>0</v>
      </c>
      <c r="R49" s="1049">
        <f>IF($R$9=L49,(T49+T50+T51),0)</f>
        <v>0</v>
      </c>
      <c r="S49" s="1049">
        <f>IF($S$9=L49,(T49+T50+T51),0)</f>
        <v>0</v>
      </c>
      <c r="T49" s="719">
        <f>IF((K49*H49)&gt;0,J49/K49,0)</f>
        <v>0</v>
      </c>
      <c r="U49" s="1029">
        <f>'Eingabe 2 - Los 3'!I67</f>
        <v>0</v>
      </c>
      <c r="V49" s="720">
        <f>T49*U49</f>
        <v>0</v>
      </c>
      <c r="W49" s="737">
        <f>H49*V49</f>
        <v>0</v>
      </c>
      <c r="X49" s="1040">
        <f>W49+W50+W51</f>
        <v>0</v>
      </c>
      <c r="Y49" s="104"/>
      <c r="Z49" s="17"/>
      <c r="AA49" s="1016" t="str">
        <f>C49</f>
        <v>Glasmuseum - Obergeschoss Ausstellungsräume </v>
      </c>
      <c r="AB49" s="1017"/>
      <c r="AC49" s="1017"/>
      <c r="AD49" s="1017"/>
      <c r="AE49" s="1017"/>
      <c r="AF49" s="1018"/>
      <c r="AG49" s="1087">
        <f>'Eingabe 2 - Los 3'!J67</f>
        <v>0</v>
      </c>
      <c r="AH49" s="1029">
        <f>IF(AG49&gt;0,J52/AG49,0)</f>
        <v>0</v>
      </c>
      <c r="AI49" s="1023">
        <f>'Eingabe 2 - Los 3'!K67</f>
        <v>0</v>
      </c>
      <c r="AJ49" s="1040">
        <f>'Eingabe 2 - Los 3'!L67</f>
        <v>0</v>
      </c>
      <c r="AK49" s="1049">
        <f>IF($AK$9=AI49,AH49,0)</f>
        <v>0</v>
      </c>
      <c r="AL49" s="1049">
        <f>IF($AL$9=AI49,AH49,0)</f>
        <v>0</v>
      </c>
      <c r="AM49" s="1049">
        <f>IF($AM$9=AI49,AH49,0)</f>
        <v>0</v>
      </c>
      <c r="AN49" s="1049">
        <f>IF($AN$9=AI49,AH49,0)</f>
        <v>0</v>
      </c>
      <c r="AO49" s="1049">
        <f>IF($AO$9=AI49,AH49,0)</f>
        <v>0</v>
      </c>
      <c r="AP49" s="1049">
        <f>IF($AP$9=AI49,AH49,0)</f>
        <v>0</v>
      </c>
      <c r="AQ49" s="1026">
        <f>AH49*AJ49</f>
        <v>0</v>
      </c>
      <c r="AR49" s="1029">
        <f>H52*AQ49</f>
        <v>0</v>
      </c>
    </row>
    <row r="50" spans="1:44" ht="15">
      <c r="A50" s="468">
        <v>10</v>
      </c>
      <c r="B50" s="468">
        <f>'Eingabe 2 - Los 3'!A68</f>
        <v>310</v>
      </c>
      <c r="C50" s="1019"/>
      <c r="D50" s="1019"/>
      <c r="E50" s="1019"/>
      <c r="F50" s="1019"/>
      <c r="G50" s="1020"/>
      <c r="H50" s="127">
        <f t="shared" si="0"/>
        <v>0</v>
      </c>
      <c r="I50" s="113" t="s">
        <v>56</v>
      </c>
      <c r="J50" s="114">
        <f>'Aufmaße - Los 3'!BG119</f>
        <v>0</v>
      </c>
      <c r="K50" s="1036"/>
      <c r="L50" s="1044"/>
      <c r="M50" s="1047"/>
      <c r="N50" s="1050"/>
      <c r="O50" s="1050"/>
      <c r="P50" s="1050"/>
      <c r="Q50" s="1050"/>
      <c r="R50" s="1050"/>
      <c r="S50" s="1050"/>
      <c r="T50" s="722">
        <f>IF((K49*H50)&gt;0,J50/K49,0)</f>
        <v>0</v>
      </c>
      <c r="U50" s="1038"/>
      <c r="V50" s="723">
        <f>T50*U49</f>
        <v>0</v>
      </c>
      <c r="W50" s="738">
        <f>H50*V50</f>
        <v>0</v>
      </c>
      <c r="X50" s="1041"/>
      <c r="Y50" s="105"/>
      <c r="Z50" s="468">
        <f>B50</f>
        <v>310</v>
      </c>
      <c r="AA50" s="1019"/>
      <c r="AB50" s="1019"/>
      <c r="AC50" s="1019"/>
      <c r="AD50" s="1019"/>
      <c r="AE50" s="1019"/>
      <c r="AF50" s="1020"/>
      <c r="AG50" s="1088"/>
      <c r="AH50" s="1030"/>
      <c r="AI50" s="1024"/>
      <c r="AJ50" s="1052"/>
      <c r="AK50" s="1050"/>
      <c r="AL50" s="1050"/>
      <c r="AM50" s="1050"/>
      <c r="AN50" s="1050"/>
      <c r="AO50" s="1050"/>
      <c r="AP50" s="1050"/>
      <c r="AQ50" s="1027"/>
      <c r="AR50" s="1030"/>
    </row>
    <row r="51" spans="1:44" ht="15.75" thickBot="1">
      <c r="A51" s="21"/>
      <c r="B51" s="21"/>
      <c r="C51" s="1019"/>
      <c r="D51" s="1019"/>
      <c r="E51" s="1019"/>
      <c r="F51" s="1019"/>
      <c r="G51" s="1020"/>
      <c r="H51" s="128">
        <f t="shared" si="0"/>
        <v>0</v>
      </c>
      <c r="I51" s="113" t="s">
        <v>58</v>
      </c>
      <c r="J51" s="116">
        <f>'Aufmaße - Los 3'!BH119</f>
        <v>0</v>
      </c>
      <c r="K51" s="1037"/>
      <c r="L51" s="1045"/>
      <c r="M51" s="1048"/>
      <c r="N51" s="1051"/>
      <c r="O51" s="1051"/>
      <c r="P51" s="1051"/>
      <c r="Q51" s="1051"/>
      <c r="R51" s="1051"/>
      <c r="S51" s="1051"/>
      <c r="T51" s="725">
        <f>IF((K49*H51)&gt;0,J51/K49,0)</f>
        <v>0</v>
      </c>
      <c r="U51" s="1039"/>
      <c r="V51" s="726">
        <f>T51*U49</f>
        <v>0</v>
      </c>
      <c r="W51" s="739">
        <f>H51*V51</f>
        <v>0</v>
      </c>
      <c r="X51" s="1042"/>
      <c r="Y51" s="124"/>
      <c r="Z51" s="21"/>
      <c r="AA51" s="1019"/>
      <c r="AB51" s="1019"/>
      <c r="AC51" s="1019"/>
      <c r="AD51" s="1019"/>
      <c r="AE51" s="1019"/>
      <c r="AF51" s="1020"/>
      <c r="AG51" s="1088"/>
      <c r="AH51" s="1030"/>
      <c r="AI51" s="1024"/>
      <c r="AJ51" s="1052"/>
      <c r="AK51" s="1050"/>
      <c r="AL51" s="1050"/>
      <c r="AM51" s="1050"/>
      <c r="AN51" s="1050"/>
      <c r="AO51" s="1050"/>
      <c r="AP51" s="1050"/>
      <c r="AQ51" s="1027"/>
      <c r="AR51" s="1030"/>
    </row>
    <row r="52" spans="1:44" ht="15.75" thickBot="1">
      <c r="A52" s="22"/>
      <c r="B52" s="22"/>
      <c r="C52" s="1021"/>
      <c r="D52" s="1021"/>
      <c r="E52" s="1021"/>
      <c r="F52" s="1021"/>
      <c r="G52" s="1022"/>
      <c r="H52" s="129">
        <f t="shared" si="0"/>
        <v>1</v>
      </c>
      <c r="I52" s="118" t="s">
        <v>59</v>
      </c>
      <c r="J52" s="119">
        <f>'Aufmaße - Los 3'!BI119</f>
        <v>0</v>
      </c>
      <c r="K52" s="101"/>
      <c r="L52" s="101"/>
      <c r="M52" s="728"/>
      <c r="N52" s="729"/>
      <c r="O52" s="729"/>
      <c r="P52" s="729"/>
      <c r="Q52" s="729"/>
      <c r="R52" s="729"/>
      <c r="S52" s="729"/>
      <c r="T52" s="730"/>
      <c r="U52" s="731"/>
      <c r="V52" s="730"/>
      <c r="W52" s="732"/>
      <c r="X52" s="733"/>
      <c r="Y52" s="120"/>
      <c r="Z52" s="22"/>
      <c r="AA52" s="1021"/>
      <c r="AB52" s="1021"/>
      <c r="AC52" s="1021"/>
      <c r="AD52" s="1021"/>
      <c r="AE52" s="1021"/>
      <c r="AF52" s="1022"/>
      <c r="AG52" s="1089"/>
      <c r="AH52" s="1031"/>
      <c r="AI52" s="1025"/>
      <c r="AJ52" s="1042"/>
      <c r="AK52" s="1053"/>
      <c r="AL52" s="1053"/>
      <c r="AM52" s="1053"/>
      <c r="AN52" s="1053"/>
      <c r="AO52" s="1053"/>
      <c r="AP52" s="1053"/>
      <c r="AQ52" s="1028"/>
      <c r="AR52" s="1031"/>
    </row>
    <row r="53" spans="1:44" ht="15" customHeight="1">
      <c r="A53" s="17"/>
      <c r="B53" s="17"/>
      <c r="C53" s="1016" t="str">
        <f>'Eingabe 2 - Los 3'!B72</f>
        <v>Glasmuseum - Treppen Obergeschoss/Erdgeschoss</v>
      </c>
      <c r="D53" s="1017"/>
      <c r="E53" s="1017"/>
      <c r="F53" s="1017"/>
      <c r="G53" s="1018"/>
      <c r="H53" s="250">
        <f t="shared" si="0"/>
        <v>52</v>
      </c>
      <c r="I53" s="110" t="s">
        <v>57</v>
      </c>
      <c r="J53" s="111">
        <f>'Aufmaße - Los 3'!BJ119</f>
        <v>0</v>
      </c>
      <c r="K53" s="1087">
        <f>'Eingabe 2 - Los 3'!G72</f>
        <v>0</v>
      </c>
      <c r="L53" s="1043">
        <f>'Eingabe 2 - Los 3'!H72</f>
        <v>0</v>
      </c>
      <c r="M53" s="1046">
        <f>'Eingabe 2 - Los 3'!I72</f>
        <v>0</v>
      </c>
      <c r="N53" s="1049">
        <f>IF($N$9=L53,(T53+T54+T55),0)</f>
        <v>0</v>
      </c>
      <c r="O53" s="1049">
        <f>IF($O$9=L53,(T53+T54+T55),0)</f>
        <v>0</v>
      </c>
      <c r="P53" s="1049">
        <f>IF($P$9=L53,(T53+T54+T55),0)</f>
        <v>0</v>
      </c>
      <c r="Q53" s="1049">
        <f>IF($Q$9=L53,(T53+T54+T55),0)</f>
        <v>0</v>
      </c>
      <c r="R53" s="1049">
        <f>IF($R$9=L53,(T53+T54+T55),0)</f>
        <v>0</v>
      </c>
      <c r="S53" s="1049">
        <f>IF($S$9=L53,(T53+T54+T55),0)</f>
        <v>0</v>
      </c>
      <c r="T53" s="719">
        <f>IF((K53*H53)&gt;0,J53/K53,0)</f>
        <v>0</v>
      </c>
      <c r="U53" s="1029">
        <f>'Eingabe 2 - Los 3'!I72</f>
        <v>0</v>
      </c>
      <c r="V53" s="720">
        <f>T53*U53</f>
        <v>0</v>
      </c>
      <c r="W53" s="737">
        <f>H53*V53</f>
        <v>0</v>
      </c>
      <c r="X53" s="1040">
        <f>W53+W54+W55</f>
        <v>0</v>
      </c>
      <c r="Y53" s="104"/>
      <c r="Z53" s="17"/>
      <c r="AA53" s="1016" t="str">
        <f>C53</f>
        <v>Glasmuseum - Treppen Obergeschoss/Erdgeschoss</v>
      </c>
      <c r="AB53" s="1017"/>
      <c r="AC53" s="1017"/>
      <c r="AD53" s="1017"/>
      <c r="AE53" s="1017"/>
      <c r="AF53" s="1018"/>
      <c r="AG53" s="1087">
        <f>'Eingabe 2 - Los 3'!J72</f>
        <v>0</v>
      </c>
      <c r="AH53" s="1029">
        <f>IF(AG53&gt;0,J56/AG53,0)</f>
        <v>0</v>
      </c>
      <c r="AI53" s="1023">
        <f>'Eingabe 2 - Los 3'!K72</f>
        <v>0</v>
      </c>
      <c r="AJ53" s="1040">
        <f>'Eingabe 2 - Los 3'!L72</f>
        <v>0</v>
      </c>
      <c r="AK53" s="1049">
        <f>IF($AK$9=AI53,AH53,0)</f>
        <v>0</v>
      </c>
      <c r="AL53" s="1049">
        <f>IF($AL$9=AI53,AH53,0)</f>
        <v>0</v>
      </c>
      <c r="AM53" s="1049">
        <f>IF($AM$9=AI53,AH53,0)</f>
        <v>0</v>
      </c>
      <c r="AN53" s="1049">
        <f>IF($AN$9=AI53,AH53,0)</f>
        <v>0</v>
      </c>
      <c r="AO53" s="1049">
        <f>IF($AO$9=AI53,AH53,0)</f>
        <v>0</v>
      </c>
      <c r="AP53" s="1049">
        <f>IF($AP$9=AI53,AH53,0)</f>
        <v>0</v>
      </c>
      <c r="AQ53" s="1026">
        <f>AH53*AJ53</f>
        <v>0</v>
      </c>
      <c r="AR53" s="1029">
        <f>H56*AQ53</f>
        <v>0</v>
      </c>
    </row>
    <row r="54" spans="1:44" ht="15">
      <c r="A54" s="468">
        <v>11</v>
      </c>
      <c r="B54" s="468">
        <f>'Eingabe 2 - Los 3'!A73</f>
        <v>311</v>
      </c>
      <c r="C54" s="1019"/>
      <c r="D54" s="1019"/>
      <c r="E54" s="1019"/>
      <c r="F54" s="1019"/>
      <c r="G54" s="1020"/>
      <c r="H54" s="251">
        <f t="shared" si="0"/>
        <v>0</v>
      </c>
      <c r="I54" s="113" t="s">
        <v>56</v>
      </c>
      <c r="J54" s="114">
        <f>'Aufmaße - Los 3'!BK119</f>
        <v>0</v>
      </c>
      <c r="K54" s="1088"/>
      <c r="L54" s="1044"/>
      <c r="M54" s="1047"/>
      <c r="N54" s="1050"/>
      <c r="O54" s="1050"/>
      <c r="P54" s="1050"/>
      <c r="Q54" s="1050"/>
      <c r="R54" s="1050"/>
      <c r="S54" s="1050"/>
      <c r="T54" s="722">
        <f>IF((K53*H54)&gt;0,J54/K53,0)</f>
        <v>0</v>
      </c>
      <c r="U54" s="1038"/>
      <c r="V54" s="723">
        <f>T54*U53</f>
        <v>0</v>
      </c>
      <c r="W54" s="738">
        <f>H54*V54</f>
        <v>0</v>
      </c>
      <c r="X54" s="1041"/>
      <c r="Y54" s="105"/>
      <c r="Z54" s="468">
        <f>B54</f>
        <v>311</v>
      </c>
      <c r="AA54" s="1019"/>
      <c r="AB54" s="1019"/>
      <c r="AC54" s="1019"/>
      <c r="AD54" s="1019"/>
      <c r="AE54" s="1019"/>
      <c r="AF54" s="1020"/>
      <c r="AG54" s="1088"/>
      <c r="AH54" s="1030"/>
      <c r="AI54" s="1024"/>
      <c r="AJ54" s="1052"/>
      <c r="AK54" s="1050"/>
      <c r="AL54" s="1050"/>
      <c r="AM54" s="1050"/>
      <c r="AN54" s="1050"/>
      <c r="AO54" s="1050"/>
      <c r="AP54" s="1050"/>
      <c r="AQ54" s="1027"/>
      <c r="AR54" s="1030"/>
    </row>
    <row r="55" spans="1:44" ht="15.75" thickBot="1">
      <c r="A55" s="21"/>
      <c r="B55" s="21"/>
      <c r="C55" s="1019"/>
      <c r="D55" s="1019"/>
      <c r="E55" s="1019"/>
      <c r="F55" s="1019"/>
      <c r="G55" s="1020"/>
      <c r="H55" s="252">
        <f t="shared" si="0"/>
        <v>0</v>
      </c>
      <c r="I55" s="113" t="s">
        <v>58</v>
      </c>
      <c r="J55" s="116">
        <f>'Aufmaße - Los 3'!BL119</f>
        <v>0</v>
      </c>
      <c r="K55" s="1100"/>
      <c r="L55" s="1045"/>
      <c r="M55" s="1048"/>
      <c r="N55" s="1051"/>
      <c r="O55" s="1051"/>
      <c r="P55" s="1051"/>
      <c r="Q55" s="1051"/>
      <c r="R55" s="1051"/>
      <c r="S55" s="1051"/>
      <c r="T55" s="725">
        <f>IF((K53*H55)&gt;0,J55/K53,0)</f>
        <v>0</v>
      </c>
      <c r="U55" s="1039"/>
      <c r="V55" s="726">
        <f>T55*U53</f>
        <v>0</v>
      </c>
      <c r="W55" s="739">
        <f>H55*V55</f>
        <v>0</v>
      </c>
      <c r="X55" s="1042"/>
      <c r="Y55" s="124"/>
      <c r="Z55" s="21"/>
      <c r="AA55" s="1019"/>
      <c r="AB55" s="1019"/>
      <c r="AC55" s="1019"/>
      <c r="AD55" s="1019"/>
      <c r="AE55" s="1019"/>
      <c r="AF55" s="1020"/>
      <c r="AG55" s="1088"/>
      <c r="AH55" s="1030"/>
      <c r="AI55" s="1024"/>
      <c r="AJ55" s="1052"/>
      <c r="AK55" s="1050"/>
      <c r="AL55" s="1050"/>
      <c r="AM55" s="1050"/>
      <c r="AN55" s="1050"/>
      <c r="AO55" s="1050"/>
      <c r="AP55" s="1050"/>
      <c r="AQ55" s="1027"/>
      <c r="AR55" s="1030"/>
    </row>
    <row r="56" spans="1:44" ht="15.75" thickBot="1">
      <c r="A56" s="22"/>
      <c r="B56" s="22"/>
      <c r="C56" s="1021"/>
      <c r="D56" s="1021"/>
      <c r="E56" s="1021"/>
      <c r="F56" s="1021"/>
      <c r="G56" s="1022"/>
      <c r="H56" s="129">
        <f t="shared" si="0"/>
        <v>1</v>
      </c>
      <c r="I56" s="118" t="s">
        <v>59</v>
      </c>
      <c r="J56" s="119">
        <f>'Aufmaße - Los 3'!BM119</f>
        <v>0</v>
      </c>
      <c r="K56" s="101"/>
      <c r="L56" s="101"/>
      <c r="M56" s="728"/>
      <c r="N56" s="729"/>
      <c r="O56" s="729"/>
      <c r="P56" s="729"/>
      <c r="Q56" s="729"/>
      <c r="R56" s="729"/>
      <c r="S56" s="729"/>
      <c r="T56" s="730"/>
      <c r="U56" s="731"/>
      <c r="V56" s="730"/>
      <c r="W56" s="732"/>
      <c r="X56" s="733"/>
      <c r="Y56" s="120"/>
      <c r="Z56" s="22"/>
      <c r="AA56" s="1021"/>
      <c r="AB56" s="1021"/>
      <c r="AC56" s="1021"/>
      <c r="AD56" s="1021"/>
      <c r="AE56" s="1021"/>
      <c r="AF56" s="1022"/>
      <c r="AG56" s="1089"/>
      <c r="AH56" s="1031"/>
      <c r="AI56" s="1025"/>
      <c r="AJ56" s="1042"/>
      <c r="AK56" s="1053"/>
      <c r="AL56" s="1053"/>
      <c r="AM56" s="1053"/>
      <c r="AN56" s="1053"/>
      <c r="AO56" s="1053"/>
      <c r="AP56" s="1053"/>
      <c r="AQ56" s="1028"/>
      <c r="AR56" s="1031"/>
    </row>
    <row r="57" spans="1:44" ht="15.75" customHeight="1">
      <c r="A57" s="17"/>
      <c r="B57" s="17"/>
      <c r="C57" s="1016" t="str">
        <f>'Eingabe 2 - Los 3'!B77</f>
        <v>Glasmuseum - Büroräume Dachgeschoss, Teeküche, Treppe</v>
      </c>
      <c r="D57" s="1017"/>
      <c r="E57" s="1017"/>
      <c r="F57" s="1017"/>
      <c r="G57" s="1018"/>
      <c r="H57" s="250">
        <f t="shared" si="0"/>
        <v>52</v>
      </c>
      <c r="I57" s="110" t="s">
        <v>57</v>
      </c>
      <c r="J57" s="111">
        <f>'Aufmaße - Los 3'!BN119</f>
        <v>0</v>
      </c>
      <c r="K57" s="1035">
        <f>'Eingabe 2 - Los 3'!G77</f>
        <v>0</v>
      </c>
      <c r="L57" s="1043">
        <f>'Eingabe 2 - Los 3'!H77</f>
        <v>0</v>
      </c>
      <c r="M57" s="1046">
        <f>'Eingabe 2 - Los 3'!I77</f>
        <v>0</v>
      </c>
      <c r="N57" s="1049">
        <f>IF($N$9=L57,(T57+T58+T59),0)</f>
        <v>0</v>
      </c>
      <c r="O57" s="1049">
        <f>IF($O$9=L57,(T57+T58+T59),0)</f>
        <v>0</v>
      </c>
      <c r="P57" s="1049">
        <f>IF($P$9=L57,(T57+T58+T59),0)</f>
        <v>0</v>
      </c>
      <c r="Q57" s="1049">
        <f>IF($Q$9=L57,(T57+T58+T59),0)</f>
        <v>0</v>
      </c>
      <c r="R57" s="1049">
        <f>IF($R$9=L57,(T57+T58+T59),0)</f>
        <v>0</v>
      </c>
      <c r="S57" s="1049">
        <f>IF($S$9=L57,(T57+T58+T59),0)</f>
        <v>0</v>
      </c>
      <c r="T57" s="719">
        <f>IF((K57*H57)&gt;0,J57/K57,0)</f>
        <v>0</v>
      </c>
      <c r="U57" s="1029">
        <f>'Eingabe 2 - Los 3'!I77</f>
        <v>0</v>
      </c>
      <c r="V57" s="720">
        <f>T57*U57</f>
        <v>0</v>
      </c>
      <c r="W57" s="737">
        <f>H57*V57</f>
        <v>0</v>
      </c>
      <c r="X57" s="1040">
        <f>W57+W58+W59</f>
        <v>0</v>
      </c>
      <c r="Y57" s="1032"/>
      <c r="Z57" s="296"/>
      <c r="AA57" s="1016" t="str">
        <f>C57</f>
        <v>Glasmuseum - Büroräume Dachgeschoss, Teeküche, Treppe</v>
      </c>
      <c r="AB57" s="1017"/>
      <c r="AC57" s="1017"/>
      <c r="AD57" s="1017"/>
      <c r="AE57" s="1017"/>
      <c r="AF57" s="1018"/>
      <c r="AG57" s="1087">
        <f>'Eingabe 2 - Los 3'!J77</f>
        <v>0</v>
      </c>
      <c r="AH57" s="1029">
        <f>IF(AG57&gt;0,J60/AG57,0)</f>
        <v>0</v>
      </c>
      <c r="AI57" s="1023">
        <f>'Eingabe 2 - Los 3'!K77</f>
        <v>0</v>
      </c>
      <c r="AJ57" s="1040">
        <f>'Eingabe 2 - Los 3'!L77</f>
        <v>0</v>
      </c>
      <c r="AK57" s="1049">
        <f>IF($AK$9=AI57,AH57,0)</f>
        <v>0</v>
      </c>
      <c r="AL57" s="1049">
        <f>IF($AL$9=AI57,AH57,0)</f>
        <v>0</v>
      </c>
      <c r="AM57" s="1049">
        <f>IF($AM$9=AI57,AH57,0)</f>
        <v>0</v>
      </c>
      <c r="AN57" s="1049">
        <f>IF($AN$9=AI57,AH57,0)</f>
        <v>0</v>
      </c>
      <c r="AO57" s="1049">
        <f>IF($AO$9=AI57,AH57,0)</f>
        <v>0</v>
      </c>
      <c r="AP57" s="1049">
        <f>IF($AP$9=AI57,AH57,0)</f>
        <v>0</v>
      </c>
      <c r="AQ57" s="1026">
        <f>AH57*AJ57</f>
        <v>0</v>
      </c>
      <c r="AR57" s="1029">
        <f>H60*AQ57</f>
        <v>0</v>
      </c>
    </row>
    <row r="58" spans="1:44" ht="15">
      <c r="A58" s="468">
        <v>12</v>
      </c>
      <c r="B58" s="468">
        <f>'Eingabe 2 - Los 3'!A78</f>
        <v>312</v>
      </c>
      <c r="C58" s="1019"/>
      <c r="D58" s="1019"/>
      <c r="E58" s="1019"/>
      <c r="F58" s="1019"/>
      <c r="G58" s="1020"/>
      <c r="H58" s="251">
        <f t="shared" si="0"/>
        <v>0</v>
      </c>
      <c r="I58" s="113" t="s">
        <v>56</v>
      </c>
      <c r="J58" s="114">
        <f>'Aufmaße - Los 3'!BO119</f>
        <v>0</v>
      </c>
      <c r="K58" s="1036"/>
      <c r="L58" s="1044"/>
      <c r="M58" s="1047"/>
      <c r="N58" s="1050"/>
      <c r="O58" s="1050"/>
      <c r="P58" s="1050"/>
      <c r="Q58" s="1050"/>
      <c r="R58" s="1050"/>
      <c r="S58" s="1050"/>
      <c r="T58" s="722">
        <f>IF((K57*H58)&gt;0,J58/K57,0)</f>
        <v>0</v>
      </c>
      <c r="U58" s="1038"/>
      <c r="V58" s="723">
        <f>T58*U57</f>
        <v>0</v>
      </c>
      <c r="W58" s="738">
        <f>H58*V58</f>
        <v>0</v>
      </c>
      <c r="X58" s="1041"/>
      <c r="Y58" s="1033"/>
      <c r="Z58" s="468">
        <f>B58</f>
        <v>312</v>
      </c>
      <c r="AA58" s="1019"/>
      <c r="AB58" s="1019"/>
      <c r="AC58" s="1019"/>
      <c r="AD58" s="1019"/>
      <c r="AE58" s="1019"/>
      <c r="AF58" s="1020"/>
      <c r="AG58" s="1088"/>
      <c r="AH58" s="1030"/>
      <c r="AI58" s="1024"/>
      <c r="AJ58" s="1052"/>
      <c r="AK58" s="1050"/>
      <c r="AL58" s="1050"/>
      <c r="AM58" s="1050"/>
      <c r="AN58" s="1050"/>
      <c r="AO58" s="1050"/>
      <c r="AP58" s="1050"/>
      <c r="AQ58" s="1027"/>
      <c r="AR58" s="1030"/>
    </row>
    <row r="59" spans="1:44" ht="15.75" thickBot="1">
      <c r="A59" s="21"/>
      <c r="B59" s="21"/>
      <c r="C59" s="1019"/>
      <c r="D59" s="1019"/>
      <c r="E59" s="1019"/>
      <c r="F59" s="1019"/>
      <c r="G59" s="1020"/>
      <c r="H59" s="252">
        <f t="shared" si="0"/>
        <v>0</v>
      </c>
      <c r="I59" s="113" t="s">
        <v>58</v>
      </c>
      <c r="J59" s="116">
        <f>'Aufmaße - Los 3'!BP119</f>
        <v>0</v>
      </c>
      <c r="K59" s="1037"/>
      <c r="L59" s="1045"/>
      <c r="M59" s="1048"/>
      <c r="N59" s="1051"/>
      <c r="O59" s="1051"/>
      <c r="P59" s="1051"/>
      <c r="Q59" s="1051"/>
      <c r="R59" s="1051"/>
      <c r="S59" s="1051"/>
      <c r="T59" s="725">
        <f>IF((K57*H59)&gt;0,J59/K57,0)</f>
        <v>0</v>
      </c>
      <c r="U59" s="1039"/>
      <c r="V59" s="726">
        <f>T59*U57</f>
        <v>0</v>
      </c>
      <c r="W59" s="739">
        <f>H59*V59</f>
        <v>0</v>
      </c>
      <c r="X59" s="1042"/>
      <c r="Y59" s="1034"/>
      <c r="Z59" s="296"/>
      <c r="AA59" s="1019"/>
      <c r="AB59" s="1019"/>
      <c r="AC59" s="1019"/>
      <c r="AD59" s="1019"/>
      <c r="AE59" s="1019"/>
      <c r="AF59" s="1020"/>
      <c r="AG59" s="1088"/>
      <c r="AH59" s="1030"/>
      <c r="AI59" s="1024"/>
      <c r="AJ59" s="1052"/>
      <c r="AK59" s="1050"/>
      <c r="AL59" s="1050"/>
      <c r="AM59" s="1050"/>
      <c r="AN59" s="1050"/>
      <c r="AO59" s="1050"/>
      <c r="AP59" s="1050"/>
      <c r="AQ59" s="1027"/>
      <c r="AR59" s="1030"/>
    </row>
    <row r="60" spans="1:44" ht="15.75" thickBot="1">
      <c r="A60" s="22"/>
      <c r="B60" s="22"/>
      <c r="C60" s="1021"/>
      <c r="D60" s="1021"/>
      <c r="E60" s="1021"/>
      <c r="F60" s="1021"/>
      <c r="G60" s="1022"/>
      <c r="H60" s="129">
        <f t="shared" si="0"/>
        <v>1</v>
      </c>
      <c r="I60" s="118" t="s">
        <v>59</v>
      </c>
      <c r="J60" s="119">
        <f>'Aufmaße - Los 3'!BQ119</f>
        <v>0</v>
      </c>
      <c r="K60" s="471"/>
      <c r="L60" s="486"/>
      <c r="M60" s="486"/>
      <c r="N60" s="324"/>
      <c r="O60" s="324"/>
      <c r="P60" s="324"/>
      <c r="Q60" s="324"/>
      <c r="R60" s="324"/>
      <c r="S60" s="324"/>
      <c r="T60" s="740"/>
      <c r="U60" s="741"/>
      <c r="V60" s="740"/>
      <c r="W60" s="742"/>
      <c r="X60" s="743"/>
      <c r="Y60" s="104"/>
      <c r="Z60" s="22"/>
      <c r="AA60" s="1021"/>
      <c r="AB60" s="1021"/>
      <c r="AC60" s="1021"/>
      <c r="AD60" s="1021"/>
      <c r="AE60" s="1021"/>
      <c r="AF60" s="1022"/>
      <c r="AG60" s="1089"/>
      <c r="AH60" s="1031"/>
      <c r="AI60" s="1025"/>
      <c r="AJ60" s="1042"/>
      <c r="AK60" s="1053"/>
      <c r="AL60" s="1053"/>
      <c r="AM60" s="1053"/>
      <c r="AN60" s="1053"/>
      <c r="AO60" s="1053"/>
      <c r="AP60" s="1053"/>
      <c r="AQ60" s="1028"/>
      <c r="AR60" s="1031"/>
    </row>
    <row r="61" spans="1:44" ht="15.75" customHeight="1">
      <c r="A61" s="17"/>
      <c r="B61" s="17"/>
      <c r="C61" s="1016" t="str">
        <f>'Eingabe 2 - Los 3'!B82</f>
        <v>Glasmuseum - Öffentliche Toiletten </v>
      </c>
      <c r="D61" s="1017"/>
      <c r="E61" s="1017"/>
      <c r="F61" s="1017"/>
      <c r="G61" s="1018"/>
      <c r="H61" s="250">
        <f t="shared" si="0"/>
        <v>52</v>
      </c>
      <c r="I61" s="110" t="s">
        <v>57</v>
      </c>
      <c r="J61" s="111">
        <f>'Aufmaße - Los 3'!BR119</f>
        <v>0</v>
      </c>
      <c r="K61" s="1035">
        <f>'Eingabe 2 - Los 3'!G82</f>
        <v>0</v>
      </c>
      <c r="L61" s="1043">
        <f>'Eingabe 2 - Los 3'!H82</f>
        <v>0</v>
      </c>
      <c r="M61" s="1046">
        <f>'Eingabe 2 - Los 3'!I82</f>
        <v>0</v>
      </c>
      <c r="N61" s="1049">
        <f>IF($N$9=L61,(T61+T62+T63),0)</f>
        <v>0</v>
      </c>
      <c r="O61" s="1049">
        <f>IF($O$9=L61,(T61+T62+T63),0)</f>
        <v>0</v>
      </c>
      <c r="P61" s="1049">
        <f>IF($P$9=L61,(T61+T62+T63),0)</f>
        <v>0</v>
      </c>
      <c r="Q61" s="1049">
        <f>IF($Q$9=L61,(T61+T62+T63),0)</f>
        <v>0</v>
      </c>
      <c r="R61" s="1049">
        <f>IF($R$9=L61,(T61+T62+T63),0)</f>
        <v>0</v>
      </c>
      <c r="S61" s="1049">
        <f>IF($S$9=L61,(T61+T62+T63),0)</f>
        <v>0</v>
      </c>
      <c r="T61" s="719">
        <f>IF((K61*H61)&gt;0,J61/K61,0)</f>
        <v>0</v>
      </c>
      <c r="U61" s="1029">
        <f>'Eingabe 2 - Los 3'!I82</f>
        <v>0</v>
      </c>
      <c r="V61" s="720">
        <f>T61*U61</f>
        <v>0</v>
      </c>
      <c r="W61" s="737">
        <f>H61*V61</f>
        <v>0</v>
      </c>
      <c r="X61" s="1040">
        <f>W61+W62+W63</f>
        <v>0</v>
      </c>
      <c r="Y61" s="1032"/>
      <c r="Z61" s="440"/>
      <c r="AA61" s="1016" t="str">
        <f>C61</f>
        <v>Glasmuseum - Öffentliche Toiletten </v>
      </c>
      <c r="AB61" s="1017"/>
      <c r="AC61" s="1017"/>
      <c r="AD61" s="1017"/>
      <c r="AE61" s="1017"/>
      <c r="AF61" s="1018"/>
      <c r="AG61" s="1087">
        <f>'Eingabe 2 - Los 3'!J82</f>
        <v>0</v>
      </c>
      <c r="AH61" s="1029">
        <f>IF(AG61&gt;0,J64/AG61,0)</f>
        <v>0</v>
      </c>
      <c r="AI61" s="1023">
        <f>'Eingabe 2 - Los 3'!K82</f>
        <v>0</v>
      </c>
      <c r="AJ61" s="1040">
        <f>'Eingabe 2 - Los 3'!L82</f>
        <v>0</v>
      </c>
      <c r="AK61" s="1049">
        <f>IF($AK$9=AI61,AH61,0)</f>
        <v>0</v>
      </c>
      <c r="AL61" s="1049">
        <f>IF($AL$9=AI61,AH61,0)</f>
        <v>0</v>
      </c>
      <c r="AM61" s="1049">
        <f>IF($AM$9=AI61,AH61,0)</f>
        <v>0</v>
      </c>
      <c r="AN61" s="1049">
        <f>IF($AN$9=AI61,AH61,0)</f>
        <v>0</v>
      </c>
      <c r="AO61" s="1049">
        <f>IF($AO$9=AI61,AH61,0)</f>
        <v>0</v>
      </c>
      <c r="AP61" s="1049">
        <f>IF($AP$9=AI61,AH61,0)</f>
        <v>0</v>
      </c>
      <c r="AQ61" s="1026">
        <f>AH61*AJ61</f>
        <v>0</v>
      </c>
      <c r="AR61" s="1029">
        <f>H64*AQ61</f>
        <v>0</v>
      </c>
    </row>
    <row r="62" spans="1:44" ht="15">
      <c r="A62" s="468">
        <v>13</v>
      </c>
      <c r="B62" s="468">
        <f>'Eingabe 2 - Los 3'!A83</f>
        <v>313</v>
      </c>
      <c r="C62" s="1019"/>
      <c r="D62" s="1019"/>
      <c r="E62" s="1019"/>
      <c r="F62" s="1019"/>
      <c r="G62" s="1020"/>
      <c r="H62" s="251">
        <f t="shared" si="0"/>
        <v>0</v>
      </c>
      <c r="I62" s="113" t="s">
        <v>56</v>
      </c>
      <c r="J62" s="114">
        <f>'Aufmaße - Los 3'!BS119</f>
        <v>0</v>
      </c>
      <c r="K62" s="1036"/>
      <c r="L62" s="1044"/>
      <c r="M62" s="1047"/>
      <c r="N62" s="1050"/>
      <c r="O62" s="1050"/>
      <c r="P62" s="1050"/>
      <c r="Q62" s="1050"/>
      <c r="R62" s="1050"/>
      <c r="S62" s="1050"/>
      <c r="T62" s="722">
        <f>IF((K61*H62)&gt;0,J62/K61,0)</f>
        <v>0</v>
      </c>
      <c r="U62" s="1038"/>
      <c r="V62" s="723">
        <f>T62*U61</f>
        <v>0</v>
      </c>
      <c r="W62" s="738">
        <f>H62*V62</f>
        <v>0</v>
      </c>
      <c r="X62" s="1041"/>
      <c r="Y62" s="1033"/>
      <c r="Z62" s="468">
        <f>B62</f>
        <v>313</v>
      </c>
      <c r="AA62" s="1019"/>
      <c r="AB62" s="1019"/>
      <c r="AC62" s="1019"/>
      <c r="AD62" s="1019"/>
      <c r="AE62" s="1019"/>
      <c r="AF62" s="1020"/>
      <c r="AG62" s="1088"/>
      <c r="AH62" s="1030"/>
      <c r="AI62" s="1024"/>
      <c r="AJ62" s="1052"/>
      <c r="AK62" s="1050"/>
      <c r="AL62" s="1050"/>
      <c r="AM62" s="1050"/>
      <c r="AN62" s="1050"/>
      <c r="AO62" s="1050"/>
      <c r="AP62" s="1050"/>
      <c r="AQ62" s="1027"/>
      <c r="AR62" s="1030"/>
    </row>
    <row r="63" spans="1:44" ht="15.75" thickBot="1">
      <c r="A63" s="21"/>
      <c r="B63" s="21"/>
      <c r="C63" s="1019"/>
      <c r="D63" s="1019"/>
      <c r="E63" s="1019"/>
      <c r="F63" s="1019"/>
      <c r="G63" s="1020"/>
      <c r="H63" s="252">
        <f t="shared" si="0"/>
        <v>0</v>
      </c>
      <c r="I63" s="113" t="s">
        <v>58</v>
      </c>
      <c r="J63" s="116">
        <f>'Aufmaße - Los 3'!BT119</f>
        <v>0</v>
      </c>
      <c r="K63" s="1037"/>
      <c r="L63" s="1045"/>
      <c r="M63" s="1048"/>
      <c r="N63" s="1051"/>
      <c r="O63" s="1051"/>
      <c r="P63" s="1051"/>
      <c r="Q63" s="1051"/>
      <c r="R63" s="1051"/>
      <c r="S63" s="1051"/>
      <c r="T63" s="725">
        <f>IF((K61*H63)&gt;0,J63/K61,0)</f>
        <v>0</v>
      </c>
      <c r="U63" s="1039"/>
      <c r="V63" s="726">
        <f>T63*U61</f>
        <v>0</v>
      </c>
      <c r="W63" s="739">
        <f>H63*V63</f>
        <v>0</v>
      </c>
      <c r="X63" s="1042"/>
      <c r="Y63" s="1034"/>
      <c r="Z63" s="296"/>
      <c r="AA63" s="1019"/>
      <c r="AB63" s="1019"/>
      <c r="AC63" s="1019"/>
      <c r="AD63" s="1019"/>
      <c r="AE63" s="1019"/>
      <c r="AF63" s="1020"/>
      <c r="AG63" s="1088"/>
      <c r="AH63" s="1030"/>
      <c r="AI63" s="1024"/>
      <c r="AJ63" s="1052"/>
      <c r="AK63" s="1050"/>
      <c r="AL63" s="1050"/>
      <c r="AM63" s="1050"/>
      <c r="AN63" s="1050"/>
      <c r="AO63" s="1050"/>
      <c r="AP63" s="1050"/>
      <c r="AQ63" s="1027"/>
      <c r="AR63" s="1030"/>
    </row>
    <row r="64" spans="1:44" ht="15.75" thickBot="1">
      <c r="A64" s="22"/>
      <c r="B64" s="22"/>
      <c r="C64" s="1021"/>
      <c r="D64" s="1021"/>
      <c r="E64" s="1021"/>
      <c r="F64" s="1021"/>
      <c r="G64" s="1022"/>
      <c r="H64" s="129">
        <f t="shared" si="0"/>
        <v>1</v>
      </c>
      <c r="I64" s="118" t="s">
        <v>59</v>
      </c>
      <c r="J64" s="119">
        <f>'Aufmaße - Los 3'!BU119</f>
        <v>0</v>
      </c>
      <c r="K64" s="471"/>
      <c r="L64" s="486"/>
      <c r="M64" s="486"/>
      <c r="N64" s="324"/>
      <c r="O64" s="324"/>
      <c r="P64" s="324"/>
      <c r="Q64" s="324"/>
      <c r="R64" s="324"/>
      <c r="S64" s="324"/>
      <c r="T64" s="740"/>
      <c r="U64" s="741"/>
      <c r="V64" s="740"/>
      <c r="W64" s="742"/>
      <c r="X64" s="743"/>
      <c r="Y64" s="104"/>
      <c r="Z64" s="296"/>
      <c r="AA64" s="1021"/>
      <c r="AB64" s="1021"/>
      <c r="AC64" s="1021"/>
      <c r="AD64" s="1021"/>
      <c r="AE64" s="1021"/>
      <c r="AF64" s="1022"/>
      <c r="AG64" s="1089"/>
      <c r="AH64" s="1031"/>
      <c r="AI64" s="1025"/>
      <c r="AJ64" s="1042"/>
      <c r="AK64" s="1053"/>
      <c r="AL64" s="1053"/>
      <c r="AM64" s="1053"/>
      <c r="AN64" s="1053"/>
      <c r="AO64" s="1053"/>
      <c r="AP64" s="1053"/>
      <c r="AQ64" s="1028"/>
      <c r="AR64" s="1031"/>
    </row>
    <row r="65" spans="1:44" ht="15" customHeight="1">
      <c r="A65" s="303"/>
      <c r="B65" s="304"/>
      <c r="C65" s="1016" t="s">
        <v>154</v>
      </c>
      <c r="D65" s="1017"/>
      <c r="E65" s="1017"/>
      <c r="F65" s="1017"/>
      <c r="G65" s="1018"/>
      <c r="H65" s="250">
        <f>H53</f>
        <v>52</v>
      </c>
      <c r="I65" s="110" t="s">
        <v>57</v>
      </c>
      <c r="J65" s="121"/>
      <c r="K65" s="1078"/>
      <c r="L65" s="486"/>
      <c r="M65" s="486"/>
      <c r="N65" s="1026">
        <f>N13+N17+N21+N25+N29+N33+N37+N41+N45+N49+N53+N57+N61</f>
        <v>0</v>
      </c>
      <c r="O65" s="1026">
        <f>O13+O17+O21+O25+O29+O33+O37+O41+O45+O49+O53+O57+O61</f>
        <v>0</v>
      </c>
      <c r="P65" s="1026">
        <f>P13+P17+P21+P25+P29+P33+P37+P41+P45+P49+P53+P57+P61</f>
        <v>0</v>
      </c>
      <c r="Q65" s="1026">
        <f>Q13+Q17+Q21+Q25+Q29+Q33+Q37+Q41+Q45+Q49+Q53+Q57+Q61</f>
        <v>0</v>
      </c>
      <c r="R65" s="1026">
        <f>R13+R17+R21+R25+R29+R33+R37+R41+R45+R49+R53+R57+R61</f>
        <v>0</v>
      </c>
      <c r="S65" s="1026">
        <f>S13+S17+S21+S25+S29+S33+S37+S41+S45+S49+S53+S57+S61</f>
        <v>0</v>
      </c>
      <c r="T65" s="719">
        <f>T13+T17+T21+T25+T29+T33+T37+T41+T45+T49+T53+T57+T61</f>
        <v>0</v>
      </c>
      <c r="U65" s="1081"/>
      <c r="V65" s="719">
        <f>V13+V17+V21+V25+V29+V33+V37+V41+V45+V49+V53+V57+V61</f>
        <v>0</v>
      </c>
      <c r="W65" s="737">
        <f>W13+W17+W21+W25+W29+W33+W37+W41+W45+W49+W53+W57+W61</f>
        <v>0</v>
      </c>
      <c r="X65" s="1040">
        <f>X13+X17+X21+X25+X29+X33+X37+X41+X45+X49+X53+X57+X61</f>
        <v>0</v>
      </c>
      <c r="Y65" s="104"/>
      <c r="Z65" s="17"/>
      <c r="AA65" s="1016" t="str">
        <f>C65</f>
        <v>Objekt - Zwischensummen</v>
      </c>
      <c r="AB65" s="1017"/>
      <c r="AC65" s="1017"/>
      <c r="AD65" s="1017"/>
      <c r="AE65" s="1017"/>
      <c r="AF65" s="1018"/>
      <c r="AG65" s="1084"/>
      <c r="AH65" s="1029">
        <f>AH13+AH17+AH21+AH25+AH29+AH33+AH37+AH41+AH45+AH49+AH53+AH57+AH61</f>
        <v>0</v>
      </c>
      <c r="AI65" s="329"/>
      <c r="AJ65" s="1135"/>
      <c r="AK65" s="1026">
        <f>AK13+AK17+AK21+AK25+AK29+AK33+AK37+AK41+AK45+AK49+AK53+AK57+AK61</f>
        <v>0</v>
      </c>
      <c r="AL65" s="1026">
        <f>AL13+AL17+AL21+AL25+AL29+AL33+AL37+AL41+AL45+AL49+AL53+AL57+AL61</f>
        <v>0</v>
      </c>
      <c r="AM65" s="1026">
        <f>AM13+AM17+AM21+AM25+AM29+AM33+AM37+AM41+AM45+AM49+AM53+AM57+AM61</f>
        <v>0</v>
      </c>
      <c r="AN65" s="1026">
        <f>AN13+AN17+AN21+AN25+AN29+AN33+AN37+AN41+AN45+AN49+AN53+AN57+AN61</f>
        <v>0</v>
      </c>
      <c r="AO65" s="1026">
        <f>AO13+AO17+AO21+AO25+AO29+AO33+AO37+AO41+AO45+AO49+AO53+AO57+AO61</f>
        <v>0</v>
      </c>
      <c r="AP65" s="1026">
        <f>AP13+AP17+AP21+AP25+AP29+AP33+AP37+AP41+AP45+AP49+AP53+AP57+AP61</f>
        <v>0</v>
      </c>
      <c r="AQ65" s="1029">
        <f>AQ13+AQ17+AQ21+AQ25+AQ29+AQ33+AQ37+AQ41+AQ45+AQ49+AQ53+AQ57+AQ61</f>
        <v>0</v>
      </c>
      <c r="AR65" s="1029">
        <f>AR13+AR17+AR21+AR25+AR29+AR33+AR37+AR41+AR45+AR49+AR53+AR57+AR61</f>
        <v>0</v>
      </c>
    </row>
    <row r="66" spans="1:44" ht="15">
      <c r="A66" s="309" t="s">
        <v>68</v>
      </c>
      <c r="B66" s="305"/>
      <c r="C66" s="1019"/>
      <c r="D66" s="1019"/>
      <c r="E66" s="1019"/>
      <c r="F66" s="1019"/>
      <c r="G66" s="1020"/>
      <c r="H66" s="251">
        <f>H54</f>
        <v>0</v>
      </c>
      <c r="I66" s="113" t="s">
        <v>56</v>
      </c>
      <c r="J66" s="122"/>
      <c r="K66" s="1079"/>
      <c r="L66" s="487"/>
      <c r="M66" s="487"/>
      <c r="N66" s="1138"/>
      <c r="O66" s="1138"/>
      <c r="P66" s="1138"/>
      <c r="Q66" s="1138"/>
      <c r="R66" s="1138"/>
      <c r="S66" s="1138"/>
      <c r="T66" s="744">
        <f>T14+T18+T22+T26+T30+T34+T38+T42+T46+T50+T54+T58+T62</f>
        <v>0</v>
      </c>
      <c r="U66" s="1082"/>
      <c r="V66" s="744">
        <f>V14+V18+V22+V26+V30+V34+V38+V42+V46+V50+V54+V58+V62</f>
        <v>0</v>
      </c>
      <c r="W66" s="745">
        <f>W14+W18+W22+W26+W30+W34+W38+W42+W46+W50+W54+W58+W62</f>
        <v>0</v>
      </c>
      <c r="X66" s="1064"/>
      <c r="Y66" s="105"/>
      <c r="Z66" s="20" t="s">
        <v>68</v>
      </c>
      <c r="AA66" s="1019"/>
      <c r="AB66" s="1019"/>
      <c r="AC66" s="1019"/>
      <c r="AD66" s="1019"/>
      <c r="AE66" s="1019"/>
      <c r="AF66" s="1020"/>
      <c r="AG66" s="1085"/>
      <c r="AH66" s="1030"/>
      <c r="AI66" s="330"/>
      <c r="AJ66" s="1136"/>
      <c r="AK66" s="1138"/>
      <c r="AL66" s="1138"/>
      <c r="AM66" s="1138"/>
      <c r="AN66" s="1138"/>
      <c r="AO66" s="1138"/>
      <c r="AP66" s="1138"/>
      <c r="AQ66" s="1030"/>
      <c r="AR66" s="1030"/>
    </row>
    <row r="67" spans="1:44" ht="15.75" thickBot="1">
      <c r="A67" s="262" t="s">
        <v>151</v>
      </c>
      <c r="B67" s="306" t="s">
        <v>152</v>
      </c>
      <c r="C67" s="1019"/>
      <c r="D67" s="1019"/>
      <c r="E67" s="1019"/>
      <c r="F67" s="1019"/>
      <c r="G67" s="1020"/>
      <c r="H67" s="252">
        <f>H55</f>
        <v>0</v>
      </c>
      <c r="I67" s="113" t="s">
        <v>58</v>
      </c>
      <c r="J67" s="123"/>
      <c r="K67" s="1080"/>
      <c r="L67" s="488"/>
      <c r="M67" s="488"/>
      <c r="N67" s="1139"/>
      <c r="O67" s="1139"/>
      <c r="P67" s="1139"/>
      <c r="Q67" s="1139"/>
      <c r="R67" s="1139"/>
      <c r="S67" s="1139"/>
      <c r="T67" s="746">
        <f>T15+T19+T23+T27+T31+T35+T39+T43+T47+T51+T55+T59+T63</f>
        <v>0</v>
      </c>
      <c r="U67" s="1083"/>
      <c r="V67" s="746">
        <f>V15+V19+V23+V27+V31+V35+V39+V43+V47+V51+V55+V59+V63</f>
        <v>0</v>
      </c>
      <c r="W67" s="747">
        <f>W15+W19+W23+W27+W31+W35+W39+W43+W47+W51+W55+W59+W63</f>
        <v>0</v>
      </c>
      <c r="X67" s="1065"/>
      <c r="Y67" s="124"/>
      <c r="Z67" s="25" t="s">
        <v>102</v>
      </c>
      <c r="AA67" s="1019"/>
      <c r="AB67" s="1019"/>
      <c r="AC67" s="1019"/>
      <c r="AD67" s="1019"/>
      <c r="AE67" s="1019"/>
      <c r="AF67" s="1020"/>
      <c r="AG67" s="1085"/>
      <c r="AH67" s="1030"/>
      <c r="AI67" s="330"/>
      <c r="AJ67" s="1136"/>
      <c r="AK67" s="1138"/>
      <c r="AL67" s="1138"/>
      <c r="AM67" s="1138"/>
      <c r="AN67" s="1138"/>
      <c r="AO67" s="1138"/>
      <c r="AP67" s="1138"/>
      <c r="AQ67" s="1030"/>
      <c r="AR67" s="1030"/>
    </row>
    <row r="68" spans="1:44" ht="15.75" thickBot="1">
      <c r="A68" s="297"/>
      <c r="B68" s="307"/>
      <c r="C68" s="1021"/>
      <c r="D68" s="1021"/>
      <c r="E68" s="1021"/>
      <c r="F68" s="1021"/>
      <c r="G68" s="1022"/>
      <c r="H68" s="129">
        <f>H56</f>
        <v>1</v>
      </c>
      <c r="I68" s="118" t="s">
        <v>59</v>
      </c>
      <c r="J68" s="125"/>
      <c r="K68" s="23"/>
      <c r="L68" s="23"/>
      <c r="M68" s="23"/>
      <c r="N68" s="23"/>
      <c r="O68" s="23"/>
      <c r="P68" s="23"/>
      <c r="Q68" s="23"/>
      <c r="R68" s="23"/>
      <c r="S68" s="23"/>
      <c r="T68" s="27"/>
      <c r="U68" s="24"/>
      <c r="V68" s="27"/>
      <c r="W68" s="31"/>
      <c r="X68" s="32"/>
      <c r="Y68" s="120"/>
      <c r="Z68" s="22"/>
      <c r="AA68" s="1021"/>
      <c r="AB68" s="1021"/>
      <c r="AC68" s="1021"/>
      <c r="AD68" s="1021"/>
      <c r="AE68" s="1021"/>
      <c r="AF68" s="1022"/>
      <c r="AG68" s="1086"/>
      <c r="AH68" s="1031"/>
      <c r="AI68" s="331"/>
      <c r="AJ68" s="1137"/>
      <c r="AK68" s="1053"/>
      <c r="AL68" s="1053"/>
      <c r="AM68" s="1053"/>
      <c r="AN68" s="1053"/>
      <c r="AO68" s="1053"/>
      <c r="AP68" s="1053"/>
      <c r="AQ68" s="1031"/>
      <c r="AR68" s="1031"/>
    </row>
    <row r="69" spans="2:44" ht="15">
      <c r="B69" s="130"/>
      <c r="C69" s="130"/>
      <c r="D69" s="130"/>
      <c r="E69" s="130"/>
      <c r="F69" s="130"/>
      <c r="G69" s="130"/>
      <c r="H69" s="131"/>
      <c r="I69" s="131"/>
      <c r="J69" s="28"/>
      <c r="K69" s="131"/>
      <c r="L69" s="131"/>
      <c r="M69" s="131"/>
      <c r="N69" s="131"/>
      <c r="O69" s="131"/>
      <c r="P69" s="131"/>
      <c r="Q69" s="131"/>
      <c r="R69" s="131"/>
      <c r="S69" s="131"/>
      <c r="T69" s="28"/>
      <c r="U69" s="130"/>
      <c r="V69" s="28"/>
      <c r="W69" s="28"/>
      <c r="X69" s="28"/>
      <c r="Y69" s="130"/>
      <c r="Z69" s="130"/>
      <c r="AA69" s="130"/>
      <c r="AB69" s="130"/>
      <c r="AC69" s="130"/>
      <c r="AD69" s="130"/>
      <c r="AE69" s="130"/>
      <c r="AF69" s="130"/>
      <c r="AG69" s="131"/>
      <c r="AH69" s="28"/>
      <c r="AI69" s="332"/>
      <c r="AJ69" s="130"/>
      <c r="AK69" s="130"/>
      <c r="AL69" s="130"/>
      <c r="AM69" s="130"/>
      <c r="AN69" s="130"/>
      <c r="AO69" s="130"/>
      <c r="AP69" s="130"/>
      <c r="AQ69" s="28"/>
      <c r="AR69" s="28"/>
    </row>
    <row r="70" spans="2:44" ht="15">
      <c r="B70" s="130"/>
      <c r="C70" s="130"/>
      <c r="D70" s="130"/>
      <c r="E70" s="130"/>
      <c r="F70" s="130"/>
      <c r="G70" s="130"/>
      <c r="H70" s="131"/>
      <c r="I70" s="131"/>
      <c r="J70" s="28"/>
      <c r="K70" s="131"/>
      <c r="L70" s="131"/>
      <c r="M70" s="131"/>
      <c r="N70" s="131"/>
      <c r="O70" s="131"/>
      <c r="P70" s="131"/>
      <c r="Q70" s="131"/>
      <c r="R70" s="131"/>
      <c r="S70" s="131"/>
      <c r="T70" s="28"/>
      <c r="U70" s="130"/>
      <c r="V70" s="28"/>
      <c r="W70" s="28"/>
      <c r="X70" s="28"/>
      <c r="Y70" s="130"/>
      <c r="Z70" s="130"/>
      <c r="AA70" s="130"/>
      <c r="AB70" s="130"/>
      <c r="AC70" s="130"/>
      <c r="AD70" s="130"/>
      <c r="AE70" s="130"/>
      <c r="AF70" s="130"/>
      <c r="AG70" s="131"/>
      <c r="AH70" s="28"/>
      <c r="AI70" s="332"/>
      <c r="AJ70" s="130"/>
      <c r="AK70" s="130"/>
      <c r="AL70" s="130"/>
      <c r="AM70" s="130"/>
      <c r="AN70" s="130"/>
      <c r="AO70" s="130"/>
      <c r="AP70" s="130"/>
      <c r="AQ70" s="28"/>
      <c r="AR70" s="28"/>
    </row>
    <row r="71" spans="2:44" ht="15">
      <c r="B71" s="130"/>
      <c r="C71" s="130"/>
      <c r="D71" s="130"/>
      <c r="E71" s="130"/>
      <c r="F71" s="130"/>
      <c r="G71" s="130"/>
      <c r="H71" s="131"/>
      <c r="I71" s="131"/>
      <c r="J71" s="28"/>
      <c r="K71" s="131"/>
      <c r="L71" s="131"/>
      <c r="M71" s="131"/>
      <c r="N71" s="131"/>
      <c r="O71" s="131"/>
      <c r="P71" s="131"/>
      <c r="Q71" s="131"/>
      <c r="R71" s="131"/>
      <c r="S71" s="131"/>
      <c r="T71" s="28"/>
      <c r="U71" s="130"/>
      <c r="V71" s="28"/>
      <c r="W71" s="28"/>
      <c r="X71" s="28"/>
      <c r="Y71" s="130"/>
      <c r="Z71" s="130"/>
      <c r="AA71" s="130"/>
      <c r="AB71" s="130"/>
      <c r="AC71" s="130"/>
      <c r="AD71" s="130"/>
      <c r="AE71" s="130"/>
      <c r="AF71" s="130"/>
      <c r="AG71" s="131"/>
      <c r="AH71" s="28"/>
      <c r="AI71" s="332"/>
      <c r="AJ71" s="130"/>
      <c r="AK71" s="130"/>
      <c r="AL71" s="130"/>
      <c r="AM71" s="130"/>
      <c r="AN71" s="130"/>
      <c r="AO71" s="130"/>
      <c r="AP71" s="130"/>
      <c r="AQ71" s="28"/>
      <c r="AR71" s="28"/>
    </row>
    <row r="72" spans="2:44" ht="15">
      <c r="B72" s="130"/>
      <c r="C72" s="130"/>
      <c r="D72" s="130"/>
      <c r="E72" s="130"/>
      <c r="F72" s="130"/>
      <c r="G72" s="130"/>
      <c r="H72" s="131"/>
      <c r="I72" s="131"/>
      <c r="J72" s="28"/>
      <c r="K72" s="131"/>
      <c r="L72" s="131"/>
      <c r="M72" s="131"/>
      <c r="N72" s="131"/>
      <c r="O72" s="131"/>
      <c r="P72" s="131"/>
      <c r="Q72" s="131"/>
      <c r="R72" s="131"/>
      <c r="S72" s="131"/>
      <c r="T72" s="28"/>
      <c r="U72" s="130"/>
      <c r="V72" s="28"/>
      <c r="W72" s="28"/>
      <c r="X72" s="28"/>
      <c r="Y72" s="130"/>
      <c r="Z72" s="130"/>
      <c r="AA72" s="130"/>
      <c r="AB72" s="130"/>
      <c r="AC72" s="130"/>
      <c r="AD72" s="130"/>
      <c r="AE72" s="130"/>
      <c r="AF72" s="130"/>
      <c r="AG72" s="131"/>
      <c r="AH72" s="28"/>
      <c r="AI72" s="332"/>
      <c r="AJ72" s="130"/>
      <c r="AK72" s="130"/>
      <c r="AL72" s="130"/>
      <c r="AM72" s="130"/>
      <c r="AN72" s="130"/>
      <c r="AO72" s="130"/>
      <c r="AP72" s="130"/>
      <c r="AQ72" s="28"/>
      <c r="AR72" s="28"/>
    </row>
    <row r="73" spans="2:44" ht="15">
      <c r="B73" s="130"/>
      <c r="C73" s="130"/>
      <c r="D73" s="130"/>
      <c r="E73" s="130"/>
      <c r="F73" s="130"/>
      <c r="G73" s="130"/>
      <c r="H73" s="131"/>
      <c r="I73" s="131"/>
      <c r="J73" s="28"/>
      <c r="K73" s="131"/>
      <c r="L73" s="131"/>
      <c r="M73" s="131"/>
      <c r="N73" s="131"/>
      <c r="O73" s="131"/>
      <c r="P73" s="131"/>
      <c r="Q73" s="131"/>
      <c r="R73" s="131"/>
      <c r="S73" s="131"/>
      <c r="T73" s="28"/>
      <c r="U73" s="130"/>
      <c r="V73" s="28"/>
      <c r="W73" s="28"/>
      <c r="X73" s="28"/>
      <c r="Y73" s="130"/>
      <c r="Z73" s="130"/>
      <c r="AA73" s="130"/>
      <c r="AB73" s="130"/>
      <c r="AC73" s="130"/>
      <c r="AD73" s="130"/>
      <c r="AE73" s="130"/>
      <c r="AF73" s="130"/>
      <c r="AG73" s="131"/>
      <c r="AH73" s="28"/>
      <c r="AI73" s="332"/>
      <c r="AJ73" s="130"/>
      <c r="AK73" s="130"/>
      <c r="AL73" s="130"/>
      <c r="AM73" s="130"/>
      <c r="AN73" s="130"/>
      <c r="AO73" s="130"/>
      <c r="AP73" s="130"/>
      <c r="AQ73" s="28"/>
      <c r="AR73" s="28"/>
    </row>
    <row r="74" spans="2:44" ht="15">
      <c r="B74" s="130"/>
      <c r="C74" s="130"/>
      <c r="D74" s="130"/>
      <c r="E74" s="130"/>
      <c r="F74" s="130"/>
      <c r="G74" s="130"/>
      <c r="H74" s="131"/>
      <c r="I74" s="131"/>
      <c r="J74" s="28"/>
      <c r="K74" s="131"/>
      <c r="L74" s="131"/>
      <c r="M74" s="131"/>
      <c r="N74" s="131"/>
      <c r="O74" s="131"/>
      <c r="P74" s="131"/>
      <c r="Q74" s="131"/>
      <c r="R74" s="131"/>
      <c r="S74" s="131"/>
      <c r="T74" s="28"/>
      <c r="U74" s="130"/>
      <c r="V74" s="28"/>
      <c r="W74" s="28"/>
      <c r="X74" s="28"/>
      <c r="Y74" s="130"/>
      <c r="Z74" s="130"/>
      <c r="AA74" s="130"/>
      <c r="AB74" s="130"/>
      <c r="AC74" s="130"/>
      <c r="AD74" s="130"/>
      <c r="AE74" s="130"/>
      <c r="AF74" s="130"/>
      <c r="AG74" s="131"/>
      <c r="AH74" s="28"/>
      <c r="AI74" s="332"/>
      <c r="AJ74" s="130"/>
      <c r="AK74" s="130"/>
      <c r="AL74" s="130"/>
      <c r="AM74" s="130"/>
      <c r="AN74" s="130"/>
      <c r="AO74" s="130"/>
      <c r="AP74" s="130"/>
      <c r="AQ74" s="28"/>
      <c r="AR74" s="28"/>
    </row>
    <row r="75" spans="2:44" ht="15">
      <c r="B75" s="130"/>
      <c r="C75" s="130"/>
      <c r="D75" s="130"/>
      <c r="E75" s="130"/>
      <c r="F75" s="130"/>
      <c r="G75" s="130"/>
      <c r="H75" s="131"/>
      <c r="I75" s="131"/>
      <c r="J75" s="28"/>
      <c r="K75" s="131"/>
      <c r="L75" s="131"/>
      <c r="M75" s="131"/>
      <c r="N75" s="131"/>
      <c r="O75" s="131"/>
      <c r="P75" s="131"/>
      <c r="Q75" s="131"/>
      <c r="R75" s="131"/>
      <c r="S75" s="131"/>
      <c r="T75" s="28"/>
      <c r="U75" s="130"/>
      <c r="V75" s="28"/>
      <c r="W75" s="28"/>
      <c r="X75" s="28"/>
      <c r="Y75" s="130"/>
      <c r="Z75" s="130"/>
      <c r="AA75" s="130"/>
      <c r="AB75" s="130"/>
      <c r="AC75" s="130"/>
      <c r="AD75" s="130"/>
      <c r="AE75" s="130"/>
      <c r="AF75" s="130"/>
      <c r="AG75" s="131"/>
      <c r="AH75" s="28"/>
      <c r="AI75" s="332"/>
      <c r="AJ75" s="130"/>
      <c r="AK75" s="130"/>
      <c r="AL75" s="130"/>
      <c r="AM75" s="130"/>
      <c r="AN75" s="130"/>
      <c r="AO75" s="130"/>
      <c r="AP75" s="130"/>
      <c r="AQ75" s="28"/>
      <c r="AR75" s="28"/>
    </row>
    <row r="76" spans="2:44" ht="15">
      <c r="B76" s="130"/>
      <c r="C76" s="130"/>
      <c r="D76" s="130"/>
      <c r="E76" s="130"/>
      <c r="F76" s="130"/>
      <c r="G76" s="130"/>
      <c r="H76" s="131"/>
      <c r="I76" s="131"/>
      <c r="J76" s="28"/>
      <c r="K76" s="131"/>
      <c r="L76" s="131"/>
      <c r="M76" s="131"/>
      <c r="N76" s="131"/>
      <c r="O76" s="131"/>
      <c r="P76" s="131"/>
      <c r="Q76" s="131"/>
      <c r="R76" s="131"/>
      <c r="S76" s="131"/>
      <c r="T76" s="28"/>
      <c r="U76" s="130"/>
      <c r="V76" s="28"/>
      <c r="W76" s="28"/>
      <c r="X76" s="28"/>
      <c r="Y76" s="130"/>
      <c r="Z76" s="130"/>
      <c r="AA76" s="130"/>
      <c r="AB76" s="130"/>
      <c r="AC76" s="130"/>
      <c r="AD76" s="130"/>
      <c r="AE76" s="130"/>
      <c r="AF76" s="130"/>
      <c r="AG76" s="131"/>
      <c r="AH76" s="28"/>
      <c r="AI76" s="332"/>
      <c r="AJ76" s="130"/>
      <c r="AK76" s="130"/>
      <c r="AL76" s="130"/>
      <c r="AM76" s="130"/>
      <c r="AN76" s="130"/>
      <c r="AO76" s="130"/>
      <c r="AP76" s="130"/>
      <c r="AQ76" s="28"/>
      <c r="AR76" s="28"/>
    </row>
    <row r="77" spans="2:44" ht="15">
      <c r="B77" s="130"/>
      <c r="C77" s="130"/>
      <c r="D77" s="130"/>
      <c r="E77" s="130"/>
      <c r="F77" s="130"/>
      <c r="G77" s="130"/>
      <c r="H77" s="131"/>
      <c r="I77" s="131"/>
      <c r="J77" s="28"/>
      <c r="K77" s="131"/>
      <c r="L77" s="131"/>
      <c r="M77" s="131"/>
      <c r="N77" s="131"/>
      <c r="O77" s="131"/>
      <c r="P77" s="131"/>
      <c r="Q77" s="131"/>
      <c r="R77" s="131"/>
      <c r="S77" s="131"/>
      <c r="T77" s="28"/>
      <c r="U77" s="130"/>
      <c r="V77" s="28"/>
      <c r="W77" s="28"/>
      <c r="X77" s="28"/>
      <c r="Y77" s="130"/>
      <c r="Z77" s="130"/>
      <c r="AA77" s="130"/>
      <c r="AB77" s="130"/>
      <c r="AC77" s="130"/>
      <c r="AD77" s="130"/>
      <c r="AE77" s="130"/>
      <c r="AF77" s="130"/>
      <c r="AG77" s="131"/>
      <c r="AH77" s="28"/>
      <c r="AI77" s="332"/>
      <c r="AJ77" s="130"/>
      <c r="AK77" s="130"/>
      <c r="AL77" s="130"/>
      <c r="AM77" s="130"/>
      <c r="AN77" s="130"/>
      <c r="AO77" s="130"/>
      <c r="AP77" s="130"/>
      <c r="AQ77" s="28"/>
      <c r="AR77" s="28"/>
    </row>
    <row r="78" spans="2:44" ht="15">
      <c r="B78" s="130"/>
      <c r="C78" s="130"/>
      <c r="D78" s="130"/>
      <c r="E78" s="130"/>
      <c r="F78" s="130"/>
      <c r="G78" s="130"/>
      <c r="H78" s="131"/>
      <c r="I78" s="131"/>
      <c r="J78" s="28"/>
      <c r="K78" s="131"/>
      <c r="L78" s="131"/>
      <c r="M78" s="131"/>
      <c r="N78" s="131"/>
      <c r="O78" s="131"/>
      <c r="P78" s="131"/>
      <c r="Q78" s="131"/>
      <c r="R78" s="131"/>
      <c r="S78" s="131"/>
      <c r="T78" s="28"/>
      <c r="U78" s="130"/>
      <c r="V78" s="28"/>
      <c r="W78" s="28"/>
      <c r="X78" s="28"/>
      <c r="Y78" s="130"/>
      <c r="Z78" s="130"/>
      <c r="AA78" s="130"/>
      <c r="AB78" s="130"/>
      <c r="AC78" s="130"/>
      <c r="AD78" s="130"/>
      <c r="AE78" s="130"/>
      <c r="AF78" s="130"/>
      <c r="AG78" s="131"/>
      <c r="AH78" s="28"/>
      <c r="AI78" s="332"/>
      <c r="AJ78" s="130"/>
      <c r="AK78" s="130"/>
      <c r="AL78" s="130"/>
      <c r="AM78" s="130"/>
      <c r="AN78" s="130"/>
      <c r="AO78" s="130"/>
      <c r="AP78" s="130"/>
      <c r="AQ78" s="28"/>
      <c r="AR78" s="28"/>
    </row>
    <row r="79" spans="2:44" ht="15">
      <c r="B79" s="130"/>
      <c r="C79" s="130"/>
      <c r="D79" s="130"/>
      <c r="E79" s="130"/>
      <c r="F79" s="130"/>
      <c r="G79" s="130"/>
      <c r="H79" s="131"/>
      <c r="I79" s="131"/>
      <c r="J79" s="28"/>
      <c r="K79" s="131"/>
      <c r="L79" s="131"/>
      <c r="M79" s="131"/>
      <c r="N79" s="131"/>
      <c r="O79" s="131"/>
      <c r="P79" s="131"/>
      <c r="Q79" s="131"/>
      <c r="R79" s="131"/>
      <c r="S79" s="131"/>
      <c r="T79" s="28"/>
      <c r="U79" s="130"/>
      <c r="V79" s="28"/>
      <c r="W79" s="28"/>
      <c r="X79" s="28"/>
      <c r="Y79" s="130"/>
      <c r="Z79" s="130"/>
      <c r="AA79" s="130"/>
      <c r="AB79" s="130"/>
      <c r="AC79" s="130"/>
      <c r="AD79" s="130"/>
      <c r="AE79" s="130"/>
      <c r="AF79" s="130"/>
      <c r="AG79" s="131"/>
      <c r="AH79" s="28"/>
      <c r="AI79" s="332"/>
      <c r="AJ79" s="130"/>
      <c r="AK79" s="130"/>
      <c r="AL79" s="130"/>
      <c r="AM79" s="130"/>
      <c r="AN79" s="130"/>
      <c r="AO79" s="130"/>
      <c r="AP79" s="130"/>
      <c r="AQ79" s="28"/>
      <c r="AR79" s="28"/>
    </row>
    <row r="80" spans="2:44" ht="15">
      <c r="B80" s="130"/>
      <c r="C80" s="130"/>
      <c r="D80" s="130"/>
      <c r="E80" s="130"/>
      <c r="F80" s="130"/>
      <c r="G80" s="130"/>
      <c r="H80" s="131"/>
      <c r="I80" s="131"/>
      <c r="J80" s="28"/>
      <c r="K80" s="131"/>
      <c r="L80" s="131"/>
      <c r="M80" s="131"/>
      <c r="N80" s="131"/>
      <c r="O80" s="131"/>
      <c r="P80" s="131"/>
      <c r="Q80" s="131"/>
      <c r="R80" s="131"/>
      <c r="S80" s="131"/>
      <c r="T80" s="28"/>
      <c r="U80" s="130"/>
      <c r="V80" s="28"/>
      <c r="W80" s="28"/>
      <c r="X80" s="28"/>
      <c r="Y80" s="130"/>
      <c r="Z80" s="130"/>
      <c r="AA80" s="130"/>
      <c r="AB80" s="130"/>
      <c r="AC80" s="130"/>
      <c r="AD80" s="130"/>
      <c r="AE80" s="130"/>
      <c r="AF80" s="130"/>
      <c r="AG80" s="131"/>
      <c r="AH80" s="28"/>
      <c r="AI80" s="332"/>
      <c r="AJ80" s="130"/>
      <c r="AK80" s="130"/>
      <c r="AL80" s="130"/>
      <c r="AM80" s="130"/>
      <c r="AN80" s="130"/>
      <c r="AO80" s="130"/>
      <c r="AP80" s="130"/>
      <c r="AQ80" s="28"/>
      <c r="AR80" s="28"/>
    </row>
    <row r="81" spans="2:44" ht="15">
      <c r="B81" s="130"/>
      <c r="C81" s="130"/>
      <c r="D81" s="130"/>
      <c r="E81" s="130"/>
      <c r="F81" s="130"/>
      <c r="G81" s="130"/>
      <c r="H81" s="131"/>
      <c r="I81" s="131"/>
      <c r="J81" s="28"/>
      <c r="K81" s="131"/>
      <c r="L81" s="131"/>
      <c r="M81" s="131"/>
      <c r="N81" s="131"/>
      <c r="O81" s="131"/>
      <c r="P81" s="131"/>
      <c r="Q81" s="131"/>
      <c r="R81" s="131"/>
      <c r="S81" s="131"/>
      <c r="T81" s="28"/>
      <c r="U81" s="130"/>
      <c r="V81" s="28"/>
      <c r="W81" s="28"/>
      <c r="X81" s="28"/>
      <c r="Y81" s="130"/>
      <c r="Z81" s="130"/>
      <c r="AA81" s="130"/>
      <c r="AB81" s="130"/>
      <c r="AC81" s="130"/>
      <c r="AD81" s="130"/>
      <c r="AE81" s="130"/>
      <c r="AF81" s="130"/>
      <c r="AG81" s="131"/>
      <c r="AH81" s="28"/>
      <c r="AI81" s="332"/>
      <c r="AJ81" s="130"/>
      <c r="AK81" s="130"/>
      <c r="AL81" s="130"/>
      <c r="AM81" s="130"/>
      <c r="AN81" s="130"/>
      <c r="AO81" s="130"/>
      <c r="AP81" s="130"/>
      <c r="AQ81" s="28"/>
      <c r="AR81" s="28"/>
    </row>
    <row r="82" spans="2:44" ht="15">
      <c r="B82" s="130"/>
      <c r="C82" s="130"/>
      <c r="D82" s="130"/>
      <c r="E82" s="130"/>
      <c r="F82" s="130"/>
      <c r="G82" s="130"/>
      <c r="H82" s="131"/>
      <c r="I82" s="131"/>
      <c r="J82" s="28"/>
      <c r="K82" s="131"/>
      <c r="L82" s="131"/>
      <c r="M82" s="131"/>
      <c r="N82" s="131"/>
      <c r="O82" s="131"/>
      <c r="P82" s="131"/>
      <c r="Q82" s="131"/>
      <c r="R82" s="131"/>
      <c r="S82" s="131"/>
      <c r="T82" s="28"/>
      <c r="U82" s="130"/>
      <c r="V82" s="28"/>
      <c r="W82" s="28"/>
      <c r="X82" s="28"/>
      <c r="Y82" s="130"/>
      <c r="Z82" s="130"/>
      <c r="AA82" s="130"/>
      <c r="AB82" s="130"/>
      <c r="AC82" s="130"/>
      <c r="AD82" s="130"/>
      <c r="AE82" s="130"/>
      <c r="AF82" s="130"/>
      <c r="AG82" s="131"/>
      <c r="AH82" s="28"/>
      <c r="AI82" s="332"/>
      <c r="AJ82" s="130"/>
      <c r="AK82" s="130"/>
      <c r="AL82" s="130"/>
      <c r="AM82" s="130"/>
      <c r="AN82" s="130"/>
      <c r="AO82" s="130"/>
      <c r="AP82" s="130"/>
      <c r="AQ82" s="28"/>
      <c r="AR82" s="28"/>
    </row>
    <row r="83" spans="2:44" ht="15">
      <c r="B83" s="130"/>
      <c r="C83" s="130"/>
      <c r="D83" s="130"/>
      <c r="E83" s="130"/>
      <c r="F83" s="130"/>
      <c r="G83" s="130"/>
      <c r="H83" s="131"/>
      <c r="I83" s="131"/>
      <c r="J83" s="28"/>
      <c r="K83" s="131"/>
      <c r="L83" s="131"/>
      <c r="M83" s="131"/>
      <c r="N83" s="131"/>
      <c r="O83" s="131"/>
      <c r="P83" s="131"/>
      <c r="Q83" s="131"/>
      <c r="R83" s="131"/>
      <c r="S83" s="131"/>
      <c r="T83" s="28"/>
      <c r="U83" s="130"/>
      <c r="V83" s="28"/>
      <c r="W83" s="28"/>
      <c r="X83" s="28"/>
      <c r="Y83" s="130"/>
      <c r="Z83" s="130"/>
      <c r="AA83" s="130"/>
      <c r="AB83" s="130"/>
      <c r="AC83" s="130"/>
      <c r="AD83" s="130"/>
      <c r="AE83" s="130"/>
      <c r="AF83" s="130"/>
      <c r="AG83" s="131"/>
      <c r="AH83" s="28"/>
      <c r="AI83" s="332"/>
      <c r="AJ83" s="130"/>
      <c r="AK83" s="130"/>
      <c r="AL83" s="130"/>
      <c r="AM83" s="130"/>
      <c r="AN83" s="130"/>
      <c r="AO83" s="130"/>
      <c r="AP83" s="130"/>
      <c r="AQ83" s="28"/>
      <c r="AR83" s="28"/>
    </row>
    <row r="84" spans="2:44" ht="15">
      <c r="B84" s="130"/>
      <c r="C84" s="130"/>
      <c r="D84" s="130"/>
      <c r="E84" s="130"/>
      <c r="F84" s="130"/>
      <c r="G84" s="130"/>
      <c r="H84" s="131"/>
      <c r="I84" s="131"/>
      <c r="J84" s="28"/>
      <c r="K84" s="131"/>
      <c r="L84" s="131"/>
      <c r="M84" s="131"/>
      <c r="N84" s="131"/>
      <c r="O84" s="131"/>
      <c r="P84" s="131"/>
      <c r="Q84" s="131"/>
      <c r="R84" s="131"/>
      <c r="S84" s="131"/>
      <c r="T84" s="28"/>
      <c r="U84" s="130"/>
      <c r="V84" s="28"/>
      <c r="W84" s="28"/>
      <c r="X84" s="28"/>
      <c r="Y84" s="130"/>
      <c r="Z84" s="130"/>
      <c r="AA84" s="130"/>
      <c r="AB84" s="130"/>
      <c r="AC84" s="130"/>
      <c r="AD84" s="130"/>
      <c r="AE84" s="130"/>
      <c r="AF84" s="130"/>
      <c r="AG84" s="131"/>
      <c r="AH84" s="28"/>
      <c r="AI84" s="332"/>
      <c r="AJ84" s="130"/>
      <c r="AK84" s="130"/>
      <c r="AL84" s="130"/>
      <c r="AM84" s="130"/>
      <c r="AN84" s="130"/>
      <c r="AO84" s="130"/>
      <c r="AP84" s="130"/>
      <c r="AQ84" s="28"/>
      <c r="AR84" s="28"/>
    </row>
    <row r="85" spans="2:44" ht="15">
      <c r="B85" s="130"/>
      <c r="C85" s="130"/>
      <c r="D85" s="130"/>
      <c r="E85" s="130"/>
      <c r="F85" s="130"/>
      <c r="G85" s="130"/>
      <c r="H85" s="131"/>
      <c r="I85" s="131"/>
      <c r="J85" s="28"/>
      <c r="K85" s="131"/>
      <c r="L85" s="131"/>
      <c r="M85" s="131"/>
      <c r="N85" s="131"/>
      <c r="O85" s="131"/>
      <c r="P85" s="131"/>
      <c r="Q85" s="131"/>
      <c r="R85" s="131"/>
      <c r="S85" s="131"/>
      <c r="T85" s="28"/>
      <c r="U85" s="130"/>
      <c r="V85" s="28"/>
      <c r="W85" s="28"/>
      <c r="X85" s="28"/>
      <c r="Y85" s="130"/>
      <c r="Z85" s="130"/>
      <c r="AA85" s="130"/>
      <c r="AB85" s="130"/>
      <c r="AC85" s="130"/>
      <c r="AD85" s="130"/>
      <c r="AE85" s="130"/>
      <c r="AF85" s="130"/>
      <c r="AG85" s="131"/>
      <c r="AH85" s="28"/>
      <c r="AI85" s="332"/>
      <c r="AJ85" s="130"/>
      <c r="AK85" s="130"/>
      <c r="AL85" s="130"/>
      <c r="AM85" s="130"/>
      <c r="AN85" s="130"/>
      <c r="AO85" s="130"/>
      <c r="AP85" s="130"/>
      <c r="AQ85" s="28"/>
      <c r="AR85" s="28"/>
    </row>
    <row r="86" spans="2:44" ht="15">
      <c r="B86" s="130"/>
      <c r="C86" s="130"/>
      <c r="D86" s="130"/>
      <c r="E86" s="130"/>
      <c r="F86" s="130"/>
      <c r="G86" s="130"/>
      <c r="H86" s="131"/>
      <c r="I86" s="131"/>
      <c r="J86" s="28"/>
      <c r="K86" s="131"/>
      <c r="L86" s="131"/>
      <c r="M86" s="131"/>
      <c r="N86" s="131"/>
      <c r="O86" s="131"/>
      <c r="P86" s="131"/>
      <c r="Q86" s="131"/>
      <c r="R86" s="131"/>
      <c r="S86" s="131"/>
      <c r="T86" s="28"/>
      <c r="U86" s="130"/>
      <c r="V86" s="28"/>
      <c r="W86" s="28"/>
      <c r="X86" s="28"/>
      <c r="Y86" s="130"/>
      <c r="Z86" s="130"/>
      <c r="AA86" s="130"/>
      <c r="AB86" s="130"/>
      <c r="AC86" s="130"/>
      <c r="AD86" s="130"/>
      <c r="AE86" s="130"/>
      <c r="AF86" s="130"/>
      <c r="AG86" s="131"/>
      <c r="AH86" s="28"/>
      <c r="AI86" s="332"/>
      <c r="AJ86" s="130"/>
      <c r="AK86" s="130"/>
      <c r="AL86" s="130"/>
      <c r="AM86" s="130"/>
      <c r="AN86" s="130"/>
      <c r="AO86" s="130"/>
      <c r="AP86" s="130"/>
      <c r="AQ86" s="28"/>
      <c r="AR86" s="28"/>
    </row>
    <row r="87" spans="2:44" ht="15">
      <c r="B87" s="132"/>
      <c r="C87" s="132"/>
      <c r="D87" s="132"/>
      <c r="E87" s="132"/>
      <c r="F87" s="132"/>
      <c r="G87" s="132"/>
      <c r="H87" s="133"/>
      <c r="I87" s="133"/>
      <c r="J87" s="29"/>
      <c r="K87" s="133"/>
      <c r="L87" s="133"/>
      <c r="M87" s="133"/>
      <c r="N87" s="133"/>
      <c r="O87" s="133"/>
      <c r="P87" s="133"/>
      <c r="Q87" s="133"/>
      <c r="R87" s="133"/>
      <c r="S87" s="133"/>
      <c r="T87" s="29"/>
      <c r="U87" s="132"/>
      <c r="V87" s="29"/>
      <c r="W87" s="29"/>
      <c r="X87" s="29"/>
      <c r="Y87" s="132"/>
      <c r="Z87" s="132"/>
      <c r="AA87" s="132"/>
      <c r="AB87" s="132"/>
      <c r="AC87" s="132"/>
      <c r="AD87" s="132"/>
      <c r="AE87" s="132"/>
      <c r="AF87" s="132"/>
      <c r="AG87" s="133"/>
      <c r="AH87" s="29"/>
      <c r="AI87" s="333"/>
      <c r="AJ87" s="132"/>
      <c r="AK87" s="132"/>
      <c r="AL87" s="132"/>
      <c r="AM87" s="132"/>
      <c r="AN87" s="132"/>
      <c r="AO87" s="132"/>
      <c r="AP87" s="132"/>
      <c r="AQ87" s="29"/>
      <c r="AR87" s="29"/>
    </row>
    <row r="88" spans="2:44" ht="15">
      <c r="B88" s="132"/>
      <c r="C88" s="132"/>
      <c r="D88" s="132"/>
      <c r="E88" s="132"/>
      <c r="F88" s="132"/>
      <c r="G88" s="132"/>
      <c r="H88" s="133"/>
      <c r="I88" s="133"/>
      <c r="J88" s="29"/>
      <c r="K88" s="133"/>
      <c r="L88" s="133"/>
      <c r="M88" s="133"/>
      <c r="N88" s="133"/>
      <c r="O88" s="133"/>
      <c r="P88" s="133"/>
      <c r="Q88" s="133"/>
      <c r="R88" s="133"/>
      <c r="S88" s="133"/>
      <c r="T88" s="29"/>
      <c r="U88" s="132"/>
      <c r="V88" s="29"/>
      <c r="W88" s="29"/>
      <c r="X88" s="29"/>
      <c r="Y88" s="132"/>
      <c r="Z88" s="132"/>
      <c r="AA88" s="132"/>
      <c r="AB88" s="132"/>
      <c r="AC88" s="132"/>
      <c r="AD88" s="132"/>
      <c r="AE88" s="132"/>
      <c r="AF88" s="132"/>
      <c r="AG88" s="133"/>
      <c r="AH88" s="29"/>
      <c r="AI88" s="333"/>
      <c r="AJ88" s="132"/>
      <c r="AK88" s="132"/>
      <c r="AL88" s="132"/>
      <c r="AM88" s="132"/>
      <c r="AN88" s="132"/>
      <c r="AO88" s="132"/>
      <c r="AP88" s="132"/>
      <c r="AQ88" s="29"/>
      <c r="AR88" s="29"/>
    </row>
    <row r="89" spans="2:44" ht="15">
      <c r="B89" s="130"/>
      <c r="C89" s="130"/>
      <c r="D89" s="130"/>
      <c r="E89" s="130"/>
      <c r="F89" s="130"/>
      <c r="G89" s="130"/>
      <c r="H89" s="131"/>
      <c r="I89" s="131"/>
      <c r="J89" s="28"/>
      <c r="K89" s="131"/>
      <c r="L89" s="131"/>
      <c r="M89" s="131"/>
      <c r="N89" s="131"/>
      <c r="O89" s="131"/>
      <c r="P89" s="131"/>
      <c r="Q89" s="131"/>
      <c r="R89" s="131"/>
      <c r="S89" s="131"/>
      <c r="T89" s="28"/>
      <c r="U89" s="130"/>
      <c r="V89" s="28"/>
      <c r="W89" s="28"/>
      <c r="X89" s="28"/>
      <c r="Y89" s="130"/>
      <c r="Z89" s="130"/>
      <c r="AA89" s="130"/>
      <c r="AB89" s="130"/>
      <c r="AC89" s="130"/>
      <c r="AD89" s="130"/>
      <c r="AE89" s="130"/>
      <c r="AF89" s="130"/>
      <c r="AG89" s="131"/>
      <c r="AH89" s="28"/>
      <c r="AI89" s="332"/>
      <c r="AJ89" s="130"/>
      <c r="AK89" s="130"/>
      <c r="AL89" s="130"/>
      <c r="AM89" s="130"/>
      <c r="AN89" s="130"/>
      <c r="AO89" s="130"/>
      <c r="AP89" s="130"/>
      <c r="AQ89" s="28"/>
      <c r="AR89" s="28"/>
    </row>
    <row r="90" spans="2:44" ht="15">
      <c r="B90" s="77"/>
      <c r="C90" s="77"/>
      <c r="D90" s="77"/>
      <c r="E90" s="77"/>
      <c r="F90" s="77"/>
      <c r="G90" s="77"/>
      <c r="H90" s="134"/>
      <c r="I90" s="134"/>
      <c r="J90" s="30"/>
      <c r="K90" s="134"/>
      <c r="L90" s="134"/>
      <c r="M90" s="134"/>
      <c r="N90" s="134"/>
      <c r="O90" s="134"/>
      <c r="P90" s="134"/>
      <c r="Q90" s="134"/>
      <c r="R90" s="134"/>
      <c r="S90" s="134"/>
      <c r="T90" s="30"/>
      <c r="U90" s="77"/>
      <c r="V90" s="30"/>
      <c r="W90" s="30"/>
      <c r="X90" s="30"/>
      <c r="Y90" s="77"/>
      <c r="Z90" s="77"/>
      <c r="AA90" s="77"/>
      <c r="AB90" s="77"/>
      <c r="AC90" s="77"/>
      <c r="AD90" s="77"/>
      <c r="AE90" s="77"/>
      <c r="AF90" s="77"/>
      <c r="AG90" s="134"/>
      <c r="AH90" s="30"/>
      <c r="AI90" s="334"/>
      <c r="AJ90" s="77"/>
      <c r="AK90" s="77"/>
      <c r="AL90" s="77"/>
      <c r="AM90" s="77"/>
      <c r="AN90" s="77"/>
      <c r="AO90" s="77"/>
      <c r="AP90" s="77"/>
      <c r="AQ90" s="30"/>
      <c r="AR90" s="30"/>
    </row>
    <row r="91" spans="2:44" ht="15">
      <c r="B91" s="130"/>
      <c r="C91" s="130"/>
      <c r="D91" s="130"/>
      <c r="E91" s="130"/>
      <c r="F91" s="130"/>
      <c r="G91" s="130"/>
      <c r="H91" s="131"/>
      <c r="I91" s="131"/>
      <c r="J91" s="28"/>
      <c r="K91" s="131"/>
      <c r="L91" s="131"/>
      <c r="M91" s="131"/>
      <c r="N91" s="131"/>
      <c r="O91" s="131"/>
      <c r="P91" s="131"/>
      <c r="Q91" s="131"/>
      <c r="R91" s="131"/>
      <c r="S91" s="131"/>
      <c r="T91" s="28"/>
      <c r="U91" s="130"/>
      <c r="V91" s="28"/>
      <c r="W91" s="28"/>
      <c r="X91" s="28"/>
      <c r="Y91" s="130"/>
      <c r="Z91" s="130"/>
      <c r="AA91" s="130"/>
      <c r="AB91" s="130"/>
      <c r="AC91" s="130"/>
      <c r="AD91" s="130"/>
      <c r="AE91" s="130"/>
      <c r="AF91" s="130"/>
      <c r="AG91" s="131"/>
      <c r="AH91" s="28"/>
      <c r="AI91" s="332"/>
      <c r="AJ91" s="130"/>
      <c r="AK91" s="130"/>
      <c r="AL91" s="130"/>
      <c r="AM91" s="130"/>
      <c r="AN91" s="130"/>
      <c r="AO91" s="130"/>
      <c r="AP91" s="130"/>
      <c r="AQ91" s="28"/>
      <c r="AR91" s="28"/>
    </row>
    <row r="92" spans="2:44" ht="15">
      <c r="B92" s="130"/>
      <c r="C92" s="130"/>
      <c r="D92" s="130"/>
      <c r="E92" s="130"/>
      <c r="F92" s="130"/>
      <c r="G92" s="130"/>
      <c r="H92" s="131"/>
      <c r="I92" s="131"/>
      <c r="J92" s="28"/>
      <c r="K92" s="131"/>
      <c r="L92" s="131"/>
      <c r="M92" s="131"/>
      <c r="N92" s="131"/>
      <c r="O92" s="131"/>
      <c r="P92" s="131"/>
      <c r="Q92" s="131"/>
      <c r="R92" s="131"/>
      <c r="S92" s="131"/>
      <c r="T92" s="28"/>
      <c r="U92" s="130"/>
      <c r="V92" s="28"/>
      <c r="W92" s="28"/>
      <c r="X92" s="28"/>
      <c r="Y92" s="130"/>
      <c r="Z92" s="130"/>
      <c r="AA92" s="130"/>
      <c r="AB92" s="130"/>
      <c r="AC92" s="130"/>
      <c r="AD92" s="130"/>
      <c r="AE92" s="130"/>
      <c r="AF92" s="130"/>
      <c r="AG92" s="131"/>
      <c r="AH92" s="28"/>
      <c r="AI92" s="332"/>
      <c r="AJ92" s="130"/>
      <c r="AK92" s="130"/>
      <c r="AL92" s="130"/>
      <c r="AM92" s="130"/>
      <c r="AN92" s="130"/>
      <c r="AO92" s="130"/>
      <c r="AP92" s="130"/>
      <c r="AQ92" s="28"/>
      <c r="AR92" s="28"/>
    </row>
    <row r="93" spans="2:44" ht="15">
      <c r="B93" s="130"/>
      <c r="C93" s="130"/>
      <c r="D93" s="130"/>
      <c r="E93" s="130"/>
      <c r="F93" s="130"/>
      <c r="G93" s="130"/>
      <c r="H93" s="131"/>
      <c r="I93" s="131"/>
      <c r="J93" s="28"/>
      <c r="K93" s="131"/>
      <c r="L93" s="131"/>
      <c r="M93" s="131"/>
      <c r="N93" s="131"/>
      <c r="O93" s="131"/>
      <c r="P93" s="131"/>
      <c r="Q93" s="131"/>
      <c r="R93" s="131"/>
      <c r="S93" s="131"/>
      <c r="T93" s="28"/>
      <c r="U93" s="130"/>
      <c r="V93" s="28"/>
      <c r="W93" s="28"/>
      <c r="X93" s="28"/>
      <c r="Y93" s="130"/>
      <c r="Z93" s="130"/>
      <c r="AA93" s="130"/>
      <c r="AB93" s="130"/>
      <c r="AC93" s="130"/>
      <c r="AD93" s="130"/>
      <c r="AE93" s="130"/>
      <c r="AF93" s="130"/>
      <c r="AG93" s="131"/>
      <c r="AH93" s="28"/>
      <c r="AI93" s="332"/>
      <c r="AJ93" s="130"/>
      <c r="AK93" s="130"/>
      <c r="AL93" s="130"/>
      <c r="AM93" s="130"/>
      <c r="AN93" s="130"/>
      <c r="AO93" s="130"/>
      <c r="AP93" s="130"/>
      <c r="AQ93" s="28"/>
      <c r="AR93" s="28"/>
    </row>
    <row r="94" spans="2:44" ht="15">
      <c r="B94" s="130"/>
      <c r="C94" s="130"/>
      <c r="D94" s="130"/>
      <c r="E94" s="130"/>
      <c r="F94" s="130"/>
      <c r="G94" s="130"/>
      <c r="H94" s="131"/>
      <c r="I94" s="131"/>
      <c r="J94" s="28"/>
      <c r="K94" s="131"/>
      <c r="L94" s="131"/>
      <c r="M94" s="131"/>
      <c r="N94" s="131"/>
      <c r="O94" s="131"/>
      <c r="P94" s="131"/>
      <c r="Q94" s="131"/>
      <c r="R94" s="131"/>
      <c r="S94" s="131"/>
      <c r="T94" s="28"/>
      <c r="U94" s="130"/>
      <c r="V94" s="28"/>
      <c r="W94" s="28"/>
      <c r="X94" s="28"/>
      <c r="Y94" s="130"/>
      <c r="Z94" s="130"/>
      <c r="AA94" s="130"/>
      <c r="AB94" s="130"/>
      <c r="AC94" s="130"/>
      <c r="AD94" s="130"/>
      <c r="AE94" s="130"/>
      <c r="AF94" s="130"/>
      <c r="AG94" s="131"/>
      <c r="AH94" s="28"/>
      <c r="AI94" s="332"/>
      <c r="AJ94" s="130"/>
      <c r="AK94" s="130"/>
      <c r="AL94" s="130"/>
      <c r="AM94" s="130"/>
      <c r="AN94" s="130"/>
      <c r="AO94" s="130"/>
      <c r="AP94" s="130"/>
      <c r="AQ94" s="28"/>
      <c r="AR94" s="28"/>
    </row>
    <row r="95" spans="2:44" ht="15">
      <c r="B95" s="130"/>
      <c r="C95" s="130"/>
      <c r="D95" s="130"/>
      <c r="E95" s="130"/>
      <c r="F95" s="130"/>
      <c r="G95" s="130"/>
      <c r="H95" s="131"/>
      <c r="I95" s="131"/>
      <c r="J95" s="28"/>
      <c r="K95" s="131"/>
      <c r="L95" s="131"/>
      <c r="M95" s="131"/>
      <c r="N95" s="131"/>
      <c r="O95" s="131"/>
      <c r="P95" s="131"/>
      <c r="Q95" s="131"/>
      <c r="R95" s="131"/>
      <c r="S95" s="131"/>
      <c r="T95" s="28"/>
      <c r="U95" s="130"/>
      <c r="V95" s="28"/>
      <c r="W95" s="28"/>
      <c r="X95" s="28"/>
      <c r="Y95" s="130"/>
      <c r="Z95" s="130"/>
      <c r="AA95" s="130"/>
      <c r="AB95" s="130"/>
      <c r="AC95" s="130"/>
      <c r="AD95" s="130"/>
      <c r="AE95" s="130"/>
      <c r="AF95" s="130"/>
      <c r="AG95" s="131"/>
      <c r="AH95" s="28"/>
      <c r="AI95" s="332"/>
      <c r="AJ95" s="130"/>
      <c r="AK95" s="130"/>
      <c r="AL95" s="130"/>
      <c r="AM95" s="130"/>
      <c r="AN95" s="130"/>
      <c r="AO95" s="130"/>
      <c r="AP95" s="130"/>
      <c r="AQ95" s="28"/>
      <c r="AR95" s="28"/>
    </row>
    <row r="96" spans="2:44" ht="15">
      <c r="B96" s="130"/>
      <c r="C96" s="130"/>
      <c r="D96" s="130"/>
      <c r="E96" s="130"/>
      <c r="F96" s="130"/>
      <c r="G96" s="130"/>
      <c r="H96" s="131"/>
      <c r="I96" s="131"/>
      <c r="J96" s="28"/>
      <c r="K96" s="131"/>
      <c r="L96" s="131"/>
      <c r="M96" s="131"/>
      <c r="N96" s="131"/>
      <c r="O96" s="131"/>
      <c r="P96" s="131"/>
      <c r="Q96" s="131"/>
      <c r="R96" s="131"/>
      <c r="S96" s="131"/>
      <c r="T96" s="28"/>
      <c r="U96" s="130"/>
      <c r="V96" s="28"/>
      <c r="W96" s="28"/>
      <c r="X96" s="28"/>
      <c r="Y96" s="130"/>
      <c r="Z96" s="130"/>
      <c r="AA96" s="130"/>
      <c r="AB96" s="130"/>
      <c r="AC96" s="130"/>
      <c r="AD96" s="130"/>
      <c r="AE96" s="130"/>
      <c r="AF96" s="130"/>
      <c r="AG96" s="131"/>
      <c r="AH96" s="28"/>
      <c r="AI96" s="332"/>
      <c r="AJ96" s="130"/>
      <c r="AK96" s="130"/>
      <c r="AL96" s="130"/>
      <c r="AM96" s="130"/>
      <c r="AN96" s="130"/>
      <c r="AO96" s="130"/>
      <c r="AP96" s="130"/>
      <c r="AQ96" s="28"/>
      <c r="AR96" s="28"/>
    </row>
    <row r="97" spans="2:44" ht="15">
      <c r="B97" s="130"/>
      <c r="C97" s="130"/>
      <c r="D97" s="130"/>
      <c r="E97" s="130"/>
      <c r="F97" s="130"/>
      <c r="G97" s="130"/>
      <c r="H97" s="131"/>
      <c r="I97" s="131"/>
      <c r="J97" s="28"/>
      <c r="K97" s="131"/>
      <c r="L97" s="131"/>
      <c r="M97" s="131"/>
      <c r="N97" s="131"/>
      <c r="O97" s="131"/>
      <c r="P97" s="131"/>
      <c r="Q97" s="131"/>
      <c r="R97" s="131"/>
      <c r="S97" s="131"/>
      <c r="T97" s="28"/>
      <c r="U97" s="130"/>
      <c r="V97" s="28"/>
      <c r="W97" s="28"/>
      <c r="X97" s="28"/>
      <c r="Y97" s="130"/>
      <c r="Z97" s="130"/>
      <c r="AA97" s="130"/>
      <c r="AB97" s="130"/>
      <c r="AC97" s="130"/>
      <c r="AD97" s="130"/>
      <c r="AE97" s="130"/>
      <c r="AF97" s="130"/>
      <c r="AG97" s="131"/>
      <c r="AH97" s="28"/>
      <c r="AI97" s="332"/>
      <c r="AJ97" s="130"/>
      <c r="AK97" s="130"/>
      <c r="AL97" s="130"/>
      <c r="AM97" s="130"/>
      <c r="AN97" s="130"/>
      <c r="AO97" s="130"/>
      <c r="AP97" s="130"/>
      <c r="AQ97" s="28"/>
      <c r="AR97" s="28"/>
    </row>
    <row r="98" spans="2:44" ht="15">
      <c r="B98" s="130"/>
      <c r="C98" s="130"/>
      <c r="D98" s="130"/>
      <c r="E98" s="130"/>
      <c r="F98" s="130"/>
      <c r="G98" s="130"/>
      <c r="H98" s="131"/>
      <c r="I98" s="131"/>
      <c r="J98" s="28"/>
      <c r="K98" s="131"/>
      <c r="L98" s="131"/>
      <c r="M98" s="131"/>
      <c r="N98" s="131"/>
      <c r="O98" s="131"/>
      <c r="P98" s="131"/>
      <c r="Q98" s="131"/>
      <c r="R98" s="131"/>
      <c r="S98" s="131"/>
      <c r="T98" s="28"/>
      <c r="U98" s="130"/>
      <c r="V98" s="28"/>
      <c r="W98" s="28"/>
      <c r="X98" s="28"/>
      <c r="Y98" s="130"/>
      <c r="Z98" s="130"/>
      <c r="AA98" s="130"/>
      <c r="AB98" s="130"/>
      <c r="AC98" s="130"/>
      <c r="AD98" s="130"/>
      <c r="AE98" s="130"/>
      <c r="AF98" s="130"/>
      <c r="AG98" s="131"/>
      <c r="AH98" s="28"/>
      <c r="AI98" s="332"/>
      <c r="AJ98" s="130"/>
      <c r="AK98" s="130"/>
      <c r="AL98" s="130"/>
      <c r="AM98" s="130"/>
      <c r="AN98" s="130"/>
      <c r="AO98" s="130"/>
      <c r="AP98" s="130"/>
      <c r="AQ98" s="28"/>
      <c r="AR98" s="28"/>
    </row>
    <row r="99" spans="2:44" ht="15">
      <c r="B99" s="130"/>
      <c r="C99" s="130"/>
      <c r="D99" s="130"/>
      <c r="E99" s="130"/>
      <c r="F99" s="130"/>
      <c r="G99" s="130"/>
      <c r="H99" s="131"/>
      <c r="I99" s="131"/>
      <c r="J99" s="28"/>
      <c r="K99" s="131"/>
      <c r="L99" s="131"/>
      <c r="M99" s="131"/>
      <c r="N99" s="131"/>
      <c r="O99" s="131"/>
      <c r="P99" s="131"/>
      <c r="Q99" s="131"/>
      <c r="R99" s="131"/>
      <c r="S99" s="131"/>
      <c r="T99" s="28"/>
      <c r="U99" s="130"/>
      <c r="V99" s="28"/>
      <c r="W99" s="28"/>
      <c r="X99" s="28"/>
      <c r="Y99" s="130"/>
      <c r="Z99" s="130"/>
      <c r="AA99" s="130"/>
      <c r="AB99" s="130"/>
      <c r="AC99" s="130"/>
      <c r="AD99" s="130"/>
      <c r="AE99" s="130"/>
      <c r="AF99" s="130"/>
      <c r="AG99" s="131"/>
      <c r="AH99" s="28"/>
      <c r="AI99" s="332"/>
      <c r="AJ99" s="130"/>
      <c r="AK99" s="130"/>
      <c r="AL99" s="130"/>
      <c r="AM99" s="130"/>
      <c r="AN99" s="130"/>
      <c r="AO99" s="130"/>
      <c r="AP99" s="130"/>
      <c r="AQ99" s="28"/>
      <c r="AR99" s="28"/>
    </row>
    <row r="100" spans="2:44" ht="15">
      <c r="B100" s="130"/>
      <c r="C100" s="130"/>
      <c r="D100" s="130"/>
      <c r="E100" s="130"/>
      <c r="F100" s="130"/>
      <c r="G100" s="130"/>
      <c r="H100" s="131"/>
      <c r="I100" s="131"/>
      <c r="J100" s="28"/>
      <c r="K100" s="131"/>
      <c r="L100" s="131"/>
      <c r="M100" s="131"/>
      <c r="N100" s="131"/>
      <c r="O100" s="131"/>
      <c r="P100" s="131"/>
      <c r="Q100" s="131"/>
      <c r="R100" s="131"/>
      <c r="S100" s="131"/>
      <c r="T100" s="28"/>
      <c r="U100" s="130"/>
      <c r="V100" s="28"/>
      <c r="W100" s="28"/>
      <c r="X100" s="28"/>
      <c r="Y100" s="130"/>
      <c r="Z100" s="130"/>
      <c r="AA100" s="130"/>
      <c r="AB100" s="130"/>
      <c r="AC100" s="130"/>
      <c r="AD100" s="130"/>
      <c r="AE100" s="130"/>
      <c r="AF100" s="130"/>
      <c r="AG100" s="131"/>
      <c r="AH100" s="28"/>
      <c r="AI100" s="332"/>
      <c r="AJ100" s="130"/>
      <c r="AK100" s="130"/>
      <c r="AL100" s="130"/>
      <c r="AM100" s="130"/>
      <c r="AN100" s="130"/>
      <c r="AO100" s="130"/>
      <c r="AP100" s="130"/>
      <c r="AQ100" s="28"/>
      <c r="AR100" s="28"/>
    </row>
    <row r="101" spans="2:44" ht="15">
      <c r="B101" s="130"/>
      <c r="C101" s="130"/>
      <c r="D101" s="130"/>
      <c r="E101" s="130"/>
      <c r="F101" s="130"/>
      <c r="G101" s="130"/>
      <c r="H101" s="131"/>
      <c r="I101" s="131"/>
      <c r="J101" s="28"/>
      <c r="K101" s="131"/>
      <c r="L101" s="131"/>
      <c r="M101" s="131"/>
      <c r="N101" s="131"/>
      <c r="O101" s="131"/>
      <c r="P101" s="131"/>
      <c r="Q101" s="131"/>
      <c r="R101" s="131"/>
      <c r="S101" s="131"/>
      <c r="T101" s="28"/>
      <c r="U101" s="130"/>
      <c r="V101" s="28"/>
      <c r="W101" s="28"/>
      <c r="X101" s="28"/>
      <c r="Y101" s="130"/>
      <c r="Z101" s="130"/>
      <c r="AA101" s="130"/>
      <c r="AB101" s="130"/>
      <c r="AC101" s="130"/>
      <c r="AD101" s="130"/>
      <c r="AE101" s="130"/>
      <c r="AF101" s="130"/>
      <c r="AG101" s="131"/>
      <c r="AH101" s="28"/>
      <c r="AI101" s="332"/>
      <c r="AJ101" s="130"/>
      <c r="AK101" s="130"/>
      <c r="AL101" s="130"/>
      <c r="AM101" s="130"/>
      <c r="AN101" s="130"/>
      <c r="AO101" s="130"/>
      <c r="AP101" s="130"/>
      <c r="AQ101" s="28"/>
      <c r="AR101" s="28"/>
    </row>
    <row r="102" spans="2:44" ht="15">
      <c r="B102" s="130"/>
      <c r="C102" s="130"/>
      <c r="D102" s="130"/>
      <c r="E102" s="130"/>
      <c r="F102" s="130"/>
      <c r="G102" s="130"/>
      <c r="H102" s="131"/>
      <c r="I102" s="131"/>
      <c r="J102" s="28"/>
      <c r="K102" s="131"/>
      <c r="L102" s="131"/>
      <c r="M102" s="131"/>
      <c r="N102" s="131"/>
      <c r="O102" s="131"/>
      <c r="P102" s="131"/>
      <c r="Q102" s="131"/>
      <c r="R102" s="131"/>
      <c r="S102" s="131"/>
      <c r="T102" s="28"/>
      <c r="U102" s="130"/>
      <c r="V102" s="28"/>
      <c r="W102" s="28"/>
      <c r="X102" s="28"/>
      <c r="Y102" s="130"/>
      <c r="Z102" s="130"/>
      <c r="AA102" s="130"/>
      <c r="AB102" s="130"/>
      <c r="AC102" s="130"/>
      <c r="AD102" s="130"/>
      <c r="AE102" s="130"/>
      <c r="AF102" s="130"/>
      <c r="AG102" s="131"/>
      <c r="AH102" s="28"/>
      <c r="AI102" s="332"/>
      <c r="AJ102" s="130"/>
      <c r="AK102" s="130"/>
      <c r="AL102" s="130"/>
      <c r="AM102" s="130"/>
      <c r="AN102" s="130"/>
      <c r="AO102" s="130"/>
      <c r="AP102" s="130"/>
      <c r="AQ102" s="28"/>
      <c r="AR102" s="28"/>
    </row>
    <row r="103" spans="2:44" ht="15">
      <c r="B103" s="130"/>
      <c r="C103" s="130"/>
      <c r="D103" s="130"/>
      <c r="E103" s="130"/>
      <c r="F103" s="130"/>
      <c r="G103" s="130"/>
      <c r="H103" s="131"/>
      <c r="I103" s="131"/>
      <c r="J103" s="28"/>
      <c r="K103" s="131"/>
      <c r="L103" s="131"/>
      <c r="M103" s="131"/>
      <c r="N103" s="131"/>
      <c r="O103" s="131"/>
      <c r="P103" s="131"/>
      <c r="Q103" s="131"/>
      <c r="R103" s="131"/>
      <c r="S103" s="131"/>
      <c r="T103" s="28"/>
      <c r="U103" s="130"/>
      <c r="V103" s="28"/>
      <c r="W103" s="28"/>
      <c r="X103" s="28"/>
      <c r="Y103" s="130"/>
      <c r="Z103" s="130"/>
      <c r="AA103" s="130"/>
      <c r="AB103" s="130"/>
      <c r="AC103" s="130"/>
      <c r="AD103" s="130"/>
      <c r="AE103" s="130"/>
      <c r="AF103" s="130"/>
      <c r="AG103" s="131"/>
      <c r="AH103" s="28"/>
      <c r="AI103" s="332"/>
      <c r="AJ103" s="130"/>
      <c r="AK103" s="130"/>
      <c r="AL103" s="130"/>
      <c r="AM103" s="130"/>
      <c r="AN103" s="130"/>
      <c r="AO103" s="130"/>
      <c r="AP103" s="130"/>
      <c r="AQ103" s="28"/>
      <c r="AR103" s="28"/>
    </row>
    <row r="104" spans="2:44" ht="15">
      <c r="B104" s="130"/>
      <c r="C104" s="130"/>
      <c r="D104" s="130"/>
      <c r="E104" s="130"/>
      <c r="F104" s="130"/>
      <c r="G104" s="130"/>
      <c r="H104" s="131"/>
      <c r="I104" s="131"/>
      <c r="J104" s="28"/>
      <c r="K104" s="131"/>
      <c r="L104" s="131"/>
      <c r="M104" s="131"/>
      <c r="N104" s="131"/>
      <c r="O104" s="131"/>
      <c r="P104" s="131"/>
      <c r="Q104" s="131"/>
      <c r="R104" s="131"/>
      <c r="S104" s="131"/>
      <c r="T104" s="28"/>
      <c r="U104" s="130"/>
      <c r="V104" s="28"/>
      <c r="W104" s="28"/>
      <c r="X104" s="28"/>
      <c r="Y104" s="130"/>
      <c r="Z104" s="130"/>
      <c r="AA104" s="130"/>
      <c r="AB104" s="130"/>
      <c r="AC104" s="130"/>
      <c r="AD104" s="130"/>
      <c r="AE104" s="130"/>
      <c r="AF104" s="130"/>
      <c r="AG104" s="131"/>
      <c r="AH104" s="28"/>
      <c r="AI104" s="332"/>
      <c r="AJ104" s="130"/>
      <c r="AK104" s="130"/>
      <c r="AL104" s="130"/>
      <c r="AM104" s="130"/>
      <c r="AN104" s="130"/>
      <c r="AO104" s="130"/>
      <c r="AP104" s="130"/>
      <c r="AQ104" s="28"/>
      <c r="AR104" s="28"/>
    </row>
    <row r="105" spans="2:44" ht="15">
      <c r="B105" s="130"/>
      <c r="C105" s="130"/>
      <c r="D105" s="130"/>
      <c r="E105" s="130"/>
      <c r="F105" s="130"/>
      <c r="G105" s="130"/>
      <c r="H105" s="131"/>
      <c r="I105" s="131"/>
      <c r="J105" s="28"/>
      <c r="K105" s="131"/>
      <c r="L105" s="131"/>
      <c r="M105" s="131"/>
      <c r="N105" s="131"/>
      <c r="O105" s="131"/>
      <c r="P105" s="131"/>
      <c r="Q105" s="131"/>
      <c r="R105" s="131"/>
      <c r="S105" s="131"/>
      <c r="T105" s="28"/>
      <c r="U105" s="130"/>
      <c r="V105" s="28"/>
      <c r="W105" s="28"/>
      <c r="X105" s="28"/>
      <c r="Y105" s="130"/>
      <c r="Z105" s="130"/>
      <c r="AA105" s="130"/>
      <c r="AB105" s="130"/>
      <c r="AC105" s="130"/>
      <c r="AD105" s="130"/>
      <c r="AE105" s="130"/>
      <c r="AF105" s="130"/>
      <c r="AG105" s="131"/>
      <c r="AH105" s="28"/>
      <c r="AI105" s="332"/>
      <c r="AJ105" s="130"/>
      <c r="AK105" s="130"/>
      <c r="AL105" s="130"/>
      <c r="AM105" s="130"/>
      <c r="AN105" s="130"/>
      <c r="AO105" s="130"/>
      <c r="AP105" s="130"/>
      <c r="AQ105" s="28"/>
      <c r="AR105" s="28"/>
    </row>
    <row r="106" spans="2:44" ht="15">
      <c r="B106" s="130"/>
      <c r="C106" s="130"/>
      <c r="D106" s="130"/>
      <c r="E106" s="130"/>
      <c r="F106" s="130"/>
      <c r="G106" s="130"/>
      <c r="H106" s="131"/>
      <c r="I106" s="131"/>
      <c r="J106" s="28"/>
      <c r="K106" s="131"/>
      <c r="L106" s="131"/>
      <c r="M106" s="131"/>
      <c r="N106" s="131"/>
      <c r="O106" s="131"/>
      <c r="P106" s="131"/>
      <c r="Q106" s="131"/>
      <c r="R106" s="131"/>
      <c r="S106" s="131"/>
      <c r="T106" s="28"/>
      <c r="U106" s="130"/>
      <c r="V106" s="28"/>
      <c r="W106" s="28"/>
      <c r="X106" s="28"/>
      <c r="Y106" s="130"/>
      <c r="Z106" s="130"/>
      <c r="AA106" s="130"/>
      <c r="AB106" s="130"/>
      <c r="AC106" s="130"/>
      <c r="AD106" s="130"/>
      <c r="AE106" s="130"/>
      <c r="AF106" s="130"/>
      <c r="AG106" s="131"/>
      <c r="AH106" s="28"/>
      <c r="AI106" s="332"/>
      <c r="AJ106" s="130"/>
      <c r="AK106" s="130"/>
      <c r="AL106" s="130"/>
      <c r="AM106" s="130"/>
      <c r="AN106" s="130"/>
      <c r="AO106" s="130"/>
      <c r="AP106" s="130"/>
      <c r="AQ106" s="28"/>
      <c r="AR106" s="28"/>
    </row>
    <row r="107" spans="2:44" ht="15">
      <c r="B107" s="130"/>
      <c r="C107" s="130"/>
      <c r="D107" s="130"/>
      <c r="E107" s="130"/>
      <c r="F107" s="130"/>
      <c r="G107" s="130"/>
      <c r="H107" s="131"/>
      <c r="I107" s="131"/>
      <c r="J107" s="28"/>
      <c r="K107" s="131"/>
      <c r="L107" s="131"/>
      <c r="M107" s="131"/>
      <c r="N107" s="131"/>
      <c r="O107" s="131"/>
      <c r="P107" s="131"/>
      <c r="Q107" s="131"/>
      <c r="R107" s="131"/>
      <c r="S107" s="131"/>
      <c r="T107" s="28"/>
      <c r="U107" s="130"/>
      <c r="V107" s="28"/>
      <c r="W107" s="28"/>
      <c r="X107" s="28"/>
      <c r="Y107" s="130"/>
      <c r="Z107" s="130"/>
      <c r="AA107" s="130"/>
      <c r="AB107" s="130"/>
      <c r="AC107" s="130"/>
      <c r="AD107" s="130"/>
      <c r="AE107" s="130"/>
      <c r="AF107" s="130"/>
      <c r="AG107" s="131"/>
      <c r="AH107" s="28"/>
      <c r="AI107" s="332"/>
      <c r="AJ107" s="130"/>
      <c r="AK107" s="130"/>
      <c r="AL107" s="130"/>
      <c r="AM107" s="130"/>
      <c r="AN107" s="130"/>
      <c r="AO107" s="130"/>
      <c r="AP107" s="130"/>
      <c r="AQ107" s="28"/>
      <c r="AR107" s="28"/>
    </row>
    <row r="108" spans="2:44" ht="15">
      <c r="B108" s="130"/>
      <c r="C108" s="130"/>
      <c r="D108" s="130"/>
      <c r="E108" s="130"/>
      <c r="F108" s="130"/>
      <c r="G108" s="130"/>
      <c r="H108" s="131"/>
      <c r="I108" s="131"/>
      <c r="J108" s="28"/>
      <c r="K108" s="131"/>
      <c r="L108" s="131"/>
      <c r="M108" s="131"/>
      <c r="N108" s="131"/>
      <c r="O108" s="131"/>
      <c r="P108" s="131"/>
      <c r="Q108" s="131"/>
      <c r="R108" s="131"/>
      <c r="S108" s="131"/>
      <c r="T108" s="28"/>
      <c r="U108" s="130"/>
      <c r="V108" s="28"/>
      <c r="W108" s="28"/>
      <c r="X108" s="28"/>
      <c r="Y108" s="130"/>
      <c r="Z108" s="130"/>
      <c r="AA108" s="130"/>
      <c r="AB108" s="130"/>
      <c r="AC108" s="130"/>
      <c r="AD108" s="130"/>
      <c r="AE108" s="130"/>
      <c r="AF108" s="130"/>
      <c r="AG108" s="131"/>
      <c r="AH108" s="28"/>
      <c r="AI108" s="332"/>
      <c r="AJ108" s="130"/>
      <c r="AK108" s="130"/>
      <c r="AL108" s="130"/>
      <c r="AM108" s="130"/>
      <c r="AN108" s="130"/>
      <c r="AO108" s="130"/>
      <c r="AP108" s="130"/>
      <c r="AQ108" s="28"/>
      <c r="AR108" s="28"/>
    </row>
    <row r="109" spans="2:44" ht="15">
      <c r="B109" s="130"/>
      <c r="C109" s="130"/>
      <c r="D109" s="130"/>
      <c r="E109" s="130"/>
      <c r="F109" s="130"/>
      <c r="G109" s="130"/>
      <c r="H109" s="131"/>
      <c r="I109" s="131"/>
      <c r="J109" s="28"/>
      <c r="K109" s="131"/>
      <c r="L109" s="131"/>
      <c r="M109" s="131"/>
      <c r="N109" s="131"/>
      <c r="O109" s="131"/>
      <c r="P109" s="131"/>
      <c r="Q109" s="131"/>
      <c r="R109" s="131"/>
      <c r="S109" s="131"/>
      <c r="T109" s="28"/>
      <c r="U109" s="130"/>
      <c r="V109" s="28"/>
      <c r="W109" s="28"/>
      <c r="X109" s="28"/>
      <c r="Y109" s="130"/>
      <c r="Z109" s="130"/>
      <c r="AA109" s="130"/>
      <c r="AB109" s="130"/>
      <c r="AC109" s="130"/>
      <c r="AD109" s="130"/>
      <c r="AE109" s="130"/>
      <c r="AF109" s="130"/>
      <c r="AG109" s="131"/>
      <c r="AH109" s="28"/>
      <c r="AI109" s="332"/>
      <c r="AJ109" s="130"/>
      <c r="AK109" s="130"/>
      <c r="AL109" s="130"/>
      <c r="AM109" s="130"/>
      <c r="AN109" s="130"/>
      <c r="AO109" s="130"/>
      <c r="AP109" s="130"/>
      <c r="AQ109" s="28"/>
      <c r="AR109" s="28"/>
    </row>
    <row r="110" spans="2:44" ht="15">
      <c r="B110" s="130"/>
      <c r="C110" s="130"/>
      <c r="D110" s="130"/>
      <c r="E110" s="130"/>
      <c r="F110" s="130"/>
      <c r="G110" s="130"/>
      <c r="H110" s="131"/>
      <c r="I110" s="131"/>
      <c r="J110" s="28"/>
      <c r="K110" s="131"/>
      <c r="L110" s="131"/>
      <c r="M110" s="131"/>
      <c r="N110" s="131"/>
      <c r="O110" s="131"/>
      <c r="P110" s="131"/>
      <c r="Q110" s="131"/>
      <c r="R110" s="131"/>
      <c r="S110" s="131"/>
      <c r="T110" s="28"/>
      <c r="U110" s="130"/>
      <c r="V110" s="28"/>
      <c r="W110" s="28"/>
      <c r="X110" s="28"/>
      <c r="Y110" s="130"/>
      <c r="Z110" s="130"/>
      <c r="AA110" s="130"/>
      <c r="AB110" s="130"/>
      <c r="AC110" s="130"/>
      <c r="AD110" s="130"/>
      <c r="AE110" s="130"/>
      <c r="AF110" s="130"/>
      <c r="AG110" s="131"/>
      <c r="AH110" s="28"/>
      <c r="AI110" s="332"/>
      <c r="AJ110" s="130"/>
      <c r="AK110" s="130"/>
      <c r="AL110" s="130"/>
      <c r="AM110" s="130"/>
      <c r="AN110" s="130"/>
      <c r="AO110" s="130"/>
      <c r="AP110" s="130"/>
      <c r="AQ110" s="28"/>
      <c r="AR110" s="28"/>
    </row>
    <row r="111" spans="2:44" ht="15">
      <c r="B111" s="130"/>
      <c r="C111" s="130"/>
      <c r="D111" s="130"/>
      <c r="E111" s="130"/>
      <c r="F111" s="130"/>
      <c r="G111" s="130"/>
      <c r="H111" s="131"/>
      <c r="I111" s="131"/>
      <c r="J111" s="28"/>
      <c r="K111" s="131"/>
      <c r="L111" s="131"/>
      <c r="M111" s="131"/>
      <c r="N111" s="131"/>
      <c r="O111" s="131"/>
      <c r="P111" s="131"/>
      <c r="Q111" s="131"/>
      <c r="R111" s="131"/>
      <c r="S111" s="131"/>
      <c r="T111" s="28"/>
      <c r="U111" s="130"/>
      <c r="V111" s="28"/>
      <c r="W111" s="28"/>
      <c r="X111" s="28"/>
      <c r="Y111" s="130"/>
      <c r="Z111" s="130"/>
      <c r="AA111" s="130"/>
      <c r="AB111" s="130"/>
      <c r="AC111" s="130"/>
      <c r="AD111" s="130"/>
      <c r="AE111" s="130"/>
      <c r="AF111" s="130"/>
      <c r="AG111" s="131"/>
      <c r="AH111" s="28"/>
      <c r="AI111" s="332"/>
      <c r="AJ111" s="130"/>
      <c r="AK111" s="130"/>
      <c r="AL111" s="130"/>
      <c r="AM111" s="130"/>
      <c r="AN111" s="130"/>
      <c r="AO111" s="130"/>
      <c r="AP111" s="130"/>
      <c r="AQ111" s="28"/>
      <c r="AR111" s="28"/>
    </row>
    <row r="112" spans="2:44" ht="15">
      <c r="B112" s="130"/>
      <c r="C112" s="130"/>
      <c r="D112" s="130"/>
      <c r="E112" s="130"/>
      <c r="F112" s="130"/>
      <c r="G112" s="130"/>
      <c r="H112" s="131"/>
      <c r="I112" s="131"/>
      <c r="J112" s="28"/>
      <c r="K112" s="131"/>
      <c r="L112" s="131"/>
      <c r="M112" s="131"/>
      <c r="N112" s="131"/>
      <c r="O112" s="131"/>
      <c r="P112" s="131"/>
      <c r="Q112" s="131"/>
      <c r="R112" s="131"/>
      <c r="S112" s="131"/>
      <c r="T112" s="28"/>
      <c r="U112" s="130"/>
      <c r="V112" s="28"/>
      <c r="W112" s="28"/>
      <c r="X112" s="28"/>
      <c r="Y112" s="130"/>
      <c r="Z112" s="130"/>
      <c r="AA112" s="130"/>
      <c r="AB112" s="130"/>
      <c r="AC112" s="130"/>
      <c r="AD112" s="130"/>
      <c r="AE112" s="130"/>
      <c r="AF112" s="130"/>
      <c r="AG112" s="131"/>
      <c r="AH112" s="28"/>
      <c r="AI112" s="332"/>
      <c r="AJ112" s="130"/>
      <c r="AK112" s="130"/>
      <c r="AL112" s="130"/>
      <c r="AM112" s="130"/>
      <c r="AN112" s="130"/>
      <c r="AO112" s="130"/>
      <c r="AP112" s="130"/>
      <c r="AQ112" s="28"/>
      <c r="AR112" s="28"/>
    </row>
    <row r="113" spans="2:44" ht="15">
      <c r="B113" s="130"/>
      <c r="C113" s="130"/>
      <c r="D113" s="130"/>
      <c r="E113" s="130"/>
      <c r="F113" s="130"/>
      <c r="G113" s="130"/>
      <c r="H113" s="131"/>
      <c r="I113" s="131"/>
      <c r="J113" s="28"/>
      <c r="K113" s="131"/>
      <c r="L113" s="131"/>
      <c r="M113" s="131"/>
      <c r="N113" s="131"/>
      <c r="O113" s="131"/>
      <c r="P113" s="131"/>
      <c r="Q113" s="131"/>
      <c r="R113" s="131"/>
      <c r="S113" s="131"/>
      <c r="T113" s="28"/>
      <c r="U113" s="130"/>
      <c r="V113" s="28"/>
      <c r="W113" s="28"/>
      <c r="X113" s="28"/>
      <c r="Y113" s="130"/>
      <c r="Z113" s="130"/>
      <c r="AA113" s="130"/>
      <c r="AB113" s="130"/>
      <c r="AC113" s="130"/>
      <c r="AD113" s="130"/>
      <c r="AE113" s="130"/>
      <c r="AF113" s="130"/>
      <c r="AG113" s="131"/>
      <c r="AH113" s="28"/>
      <c r="AI113" s="332"/>
      <c r="AJ113" s="130"/>
      <c r="AK113" s="130"/>
      <c r="AL113" s="130"/>
      <c r="AM113" s="130"/>
      <c r="AN113" s="130"/>
      <c r="AO113" s="130"/>
      <c r="AP113" s="130"/>
      <c r="AQ113" s="28"/>
      <c r="AR113" s="28"/>
    </row>
    <row r="114" spans="2:44" ht="15">
      <c r="B114" s="130"/>
      <c r="C114" s="130"/>
      <c r="D114" s="130"/>
      <c r="E114" s="130"/>
      <c r="F114" s="130"/>
      <c r="G114" s="130"/>
      <c r="H114" s="131"/>
      <c r="I114" s="131"/>
      <c r="J114" s="28"/>
      <c r="K114" s="131"/>
      <c r="L114" s="131"/>
      <c r="M114" s="131"/>
      <c r="N114" s="131"/>
      <c r="O114" s="131"/>
      <c r="P114" s="131"/>
      <c r="Q114" s="131"/>
      <c r="R114" s="131"/>
      <c r="S114" s="131"/>
      <c r="T114" s="28"/>
      <c r="U114" s="130"/>
      <c r="V114" s="28"/>
      <c r="W114" s="28"/>
      <c r="X114" s="28"/>
      <c r="Y114" s="130"/>
      <c r="Z114" s="130"/>
      <c r="AA114" s="130"/>
      <c r="AB114" s="130"/>
      <c r="AC114" s="130"/>
      <c r="AD114" s="130"/>
      <c r="AE114" s="130"/>
      <c r="AF114" s="130"/>
      <c r="AG114" s="131"/>
      <c r="AH114" s="28"/>
      <c r="AI114" s="332"/>
      <c r="AJ114" s="130"/>
      <c r="AK114" s="130"/>
      <c r="AL114" s="130"/>
      <c r="AM114" s="130"/>
      <c r="AN114" s="130"/>
      <c r="AO114" s="130"/>
      <c r="AP114" s="130"/>
      <c r="AQ114" s="28"/>
      <c r="AR114" s="28"/>
    </row>
    <row r="115" spans="2:44" ht="15">
      <c r="B115" s="130"/>
      <c r="C115" s="130"/>
      <c r="D115" s="130"/>
      <c r="E115" s="130"/>
      <c r="F115" s="130"/>
      <c r="G115" s="130"/>
      <c r="H115" s="131"/>
      <c r="I115" s="131"/>
      <c r="J115" s="28"/>
      <c r="K115" s="131"/>
      <c r="L115" s="131"/>
      <c r="M115" s="131"/>
      <c r="N115" s="131"/>
      <c r="O115" s="131"/>
      <c r="P115" s="131"/>
      <c r="Q115" s="131"/>
      <c r="R115" s="131"/>
      <c r="S115" s="131"/>
      <c r="T115" s="28"/>
      <c r="U115" s="130"/>
      <c r="V115" s="28"/>
      <c r="W115" s="28"/>
      <c r="X115" s="28"/>
      <c r="Y115" s="130"/>
      <c r="Z115" s="130"/>
      <c r="AA115" s="130"/>
      <c r="AB115" s="130"/>
      <c r="AC115" s="130"/>
      <c r="AD115" s="130"/>
      <c r="AE115" s="130"/>
      <c r="AF115" s="130"/>
      <c r="AG115" s="131"/>
      <c r="AH115" s="28"/>
      <c r="AI115" s="332"/>
      <c r="AJ115" s="130"/>
      <c r="AK115" s="130"/>
      <c r="AL115" s="130"/>
      <c r="AM115" s="130"/>
      <c r="AN115" s="130"/>
      <c r="AO115" s="130"/>
      <c r="AP115" s="130"/>
      <c r="AQ115" s="28"/>
      <c r="AR115" s="28"/>
    </row>
    <row r="116" spans="2:44" ht="15">
      <c r="B116" s="130"/>
      <c r="C116" s="130"/>
      <c r="D116" s="130"/>
      <c r="E116" s="130"/>
      <c r="F116" s="130"/>
      <c r="G116" s="130"/>
      <c r="H116" s="131"/>
      <c r="I116" s="131"/>
      <c r="J116" s="28"/>
      <c r="K116" s="131"/>
      <c r="L116" s="131"/>
      <c r="M116" s="131"/>
      <c r="N116" s="131"/>
      <c r="O116" s="131"/>
      <c r="P116" s="131"/>
      <c r="Q116" s="131"/>
      <c r="R116" s="131"/>
      <c r="S116" s="131"/>
      <c r="T116" s="28"/>
      <c r="U116" s="130"/>
      <c r="V116" s="28"/>
      <c r="W116" s="28"/>
      <c r="X116" s="28"/>
      <c r="Y116" s="130"/>
      <c r="Z116" s="130"/>
      <c r="AA116" s="130"/>
      <c r="AB116" s="130"/>
      <c r="AC116" s="130"/>
      <c r="AD116" s="130"/>
      <c r="AE116" s="130"/>
      <c r="AF116" s="130"/>
      <c r="AG116" s="131"/>
      <c r="AH116" s="28"/>
      <c r="AI116" s="332"/>
      <c r="AJ116" s="130"/>
      <c r="AK116" s="130"/>
      <c r="AL116" s="130"/>
      <c r="AM116" s="130"/>
      <c r="AN116" s="130"/>
      <c r="AO116" s="130"/>
      <c r="AP116" s="130"/>
      <c r="AQ116" s="28"/>
      <c r="AR116" s="28"/>
    </row>
    <row r="117" spans="2:44" ht="15">
      <c r="B117" s="130"/>
      <c r="C117" s="130"/>
      <c r="D117" s="130"/>
      <c r="E117" s="130"/>
      <c r="F117" s="130"/>
      <c r="G117" s="130"/>
      <c r="H117" s="131"/>
      <c r="I117" s="131"/>
      <c r="J117" s="28"/>
      <c r="K117" s="131"/>
      <c r="L117" s="131"/>
      <c r="M117" s="131"/>
      <c r="N117" s="131"/>
      <c r="O117" s="131"/>
      <c r="P117" s="131"/>
      <c r="Q117" s="131"/>
      <c r="R117" s="131"/>
      <c r="S117" s="131"/>
      <c r="T117" s="28"/>
      <c r="U117" s="130"/>
      <c r="V117" s="28"/>
      <c r="W117" s="28"/>
      <c r="X117" s="28"/>
      <c r="Y117" s="130"/>
      <c r="Z117" s="130"/>
      <c r="AA117" s="130"/>
      <c r="AB117" s="130"/>
      <c r="AC117" s="130"/>
      <c r="AD117" s="130"/>
      <c r="AE117" s="130"/>
      <c r="AF117" s="130"/>
      <c r="AG117" s="131"/>
      <c r="AH117" s="28"/>
      <c r="AI117" s="332"/>
      <c r="AJ117" s="130"/>
      <c r="AK117" s="130"/>
      <c r="AL117" s="130"/>
      <c r="AM117" s="130"/>
      <c r="AN117" s="130"/>
      <c r="AO117" s="130"/>
      <c r="AP117" s="130"/>
      <c r="AQ117" s="28"/>
      <c r="AR117" s="28"/>
    </row>
    <row r="118" spans="2:44" ht="15">
      <c r="B118" s="130"/>
      <c r="C118" s="130"/>
      <c r="D118" s="130"/>
      <c r="E118" s="130"/>
      <c r="F118" s="130"/>
      <c r="G118" s="130"/>
      <c r="H118" s="131"/>
      <c r="I118" s="131"/>
      <c r="J118" s="28"/>
      <c r="K118" s="131"/>
      <c r="L118" s="131"/>
      <c r="M118" s="131"/>
      <c r="N118" s="131"/>
      <c r="O118" s="131"/>
      <c r="P118" s="131"/>
      <c r="Q118" s="131"/>
      <c r="R118" s="131"/>
      <c r="S118" s="131"/>
      <c r="T118" s="28"/>
      <c r="U118" s="130"/>
      <c r="V118" s="28"/>
      <c r="W118" s="28"/>
      <c r="X118" s="28"/>
      <c r="Y118" s="130"/>
      <c r="Z118" s="130"/>
      <c r="AA118" s="130"/>
      <c r="AB118" s="130"/>
      <c r="AC118" s="130"/>
      <c r="AD118" s="130"/>
      <c r="AE118" s="130"/>
      <c r="AF118" s="130"/>
      <c r="AG118" s="131"/>
      <c r="AH118" s="28"/>
      <c r="AI118" s="332"/>
      <c r="AJ118" s="130"/>
      <c r="AK118" s="130"/>
      <c r="AL118" s="130"/>
      <c r="AM118" s="130"/>
      <c r="AN118" s="130"/>
      <c r="AO118" s="130"/>
      <c r="AP118" s="130"/>
      <c r="AQ118" s="28"/>
      <c r="AR118" s="28"/>
    </row>
    <row r="119" spans="2:44" ht="15">
      <c r="B119" s="130"/>
      <c r="C119" s="130"/>
      <c r="D119" s="130"/>
      <c r="E119" s="130"/>
      <c r="F119" s="130"/>
      <c r="G119" s="130"/>
      <c r="H119" s="131"/>
      <c r="I119" s="131"/>
      <c r="J119" s="28"/>
      <c r="K119" s="131"/>
      <c r="L119" s="131"/>
      <c r="M119" s="131"/>
      <c r="N119" s="131"/>
      <c r="O119" s="131"/>
      <c r="P119" s="131"/>
      <c r="Q119" s="131"/>
      <c r="R119" s="131"/>
      <c r="S119" s="131"/>
      <c r="T119" s="28"/>
      <c r="U119" s="130"/>
      <c r="V119" s="28"/>
      <c r="W119" s="28"/>
      <c r="X119" s="28"/>
      <c r="Y119" s="130"/>
      <c r="Z119" s="130"/>
      <c r="AA119" s="130"/>
      <c r="AB119" s="130"/>
      <c r="AC119" s="130"/>
      <c r="AD119" s="130"/>
      <c r="AE119" s="130"/>
      <c r="AF119" s="130"/>
      <c r="AG119" s="131"/>
      <c r="AH119" s="28"/>
      <c r="AI119" s="332"/>
      <c r="AJ119" s="130"/>
      <c r="AK119" s="130"/>
      <c r="AL119" s="130"/>
      <c r="AM119" s="130"/>
      <c r="AN119" s="130"/>
      <c r="AO119" s="130"/>
      <c r="AP119" s="130"/>
      <c r="AQ119" s="28"/>
      <c r="AR119" s="28"/>
    </row>
    <row r="120" spans="2:44" ht="15">
      <c r="B120" s="130"/>
      <c r="C120" s="130"/>
      <c r="D120" s="130"/>
      <c r="E120" s="130"/>
      <c r="F120" s="130"/>
      <c r="G120" s="130"/>
      <c r="H120" s="131"/>
      <c r="I120" s="131"/>
      <c r="J120" s="28"/>
      <c r="K120" s="131"/>
      <c r="L120" s="131"/>
      <c r="M120" s="131"/>
      <c r="N120" s="131"/>
      <c r="O120" s="131"/>
      <c r="P120" s="131"/>
      <c r="Q120" s="131"/>
      <c r="R120" s="131"/>
      <c r="S120" s="131"/>
      <c r="T120" s="28"/>
      <c r="U120" s="130"/>
      <c r="V120" s="28"/>
      <c r="W120" s="28"/>
      <c r="X120" s="28"/>
      <c r="Y120" s="130"/>
      <c r="Z120" s="130"/>
      <c r="AA120" s="130"/>
      <c r="AB120" s="130"/>
      <c r="AC120" s="130"/>
      <c r="AD120" s="130"/>
      <c r="AE120" s="130"/>
      <c r="AF120" s="130"/>
      <c r="AG120" s="131"/>
      <c r="AH120" s="28"/>
      <c r="AI120" s="332"/>
      <c r="AJ120" s="130"/>
      <c r="AK120" s="130"/>
      <c r="AL120" s="130"/>
      <c r="AM120" s="130"/>
      <c r="AN120" s="130"/>
      <c r="AO120" s="130"/>
      <c r="AP120" s="130"/>
      <c r="AQ120" s="28"/>
      <c r="AR120" s="28"/>
    </row>
    <row r="121" spans="2:44" ht="15">
      <c r="B121" s="130"/>
      <c r="C121" s="130"/>
      <c r="D121" s="130"/>
      <c r="E121" s="130"/>
      <c r="F121" s="130"/>
      <c r="G121" s="130"/>
      <c r="H121" s="131"/>
      <c r="I121" s="131"/>
      <c r="J121" s="28"/>
      <c r="K121" s="131"/>
      <c r="L121" s="131"/>
      <c r="M121" s="131"/>
      <c r="N121" s="131"/>
      <c r="O121" s="131"/>
      <c r="P121" s="131"/>
      <c r="Q121" s="131"/>
      <c r="R121" s="131"/>
      <c r="S121" s="131"/>
      <c r="T121" s="28"/>
      <c r="U121" s="130"/>
      <c r="V121" s="28"/>
      <c r="W121" s="28"/>
      <c r="X121" s="28"/>
      <c r="Y121" s="130"/>
      <c r="Z121" s="130"/>
      <c r="AA121" s="130"/>
      <c r="AB121" s="130"/>
      <c r="AC121" s="130"/>
      <c r="AD121" s="130"/>
      <c r="AE121" s="130"/>
      <c r="AF121" s="130"/>
      <c r="AG121" s="131"/>
      <c r="AH121" s="28"/>
      <c r="AI121" s="332"/>
      <c r="AJ121" s="130"/>
      <c r="AK121" s="130"/>
      <c r="AL121" s="130"/>
      <c r="AM121" s="130"/>
      <c r="AN121" s="130"/>
      <c r="AO121" s="130"/>
      <c r="AP121" s="130"/>
      <c r="AQ121" s="28"/>
      <c r="AR121" s="28"/>
    </row>
    <row r="122" spans="2:44" ht="15">
      <c r="B122" s="130"/>
      <c r="C122" s="130"/>
      <c r="D122" s="130"/>
      <c r="E122" s="130"/>
      <c r="F122" s="130"/>
      <c r="G122" s="130"/>
      <c r="H122" s="131"/>
      <c r="I122" s="131"/>
      <c r="J122" s="28"/>
      <c r="K122" s="131"/>
      <c r="L122" s="131"/>
      <c r="M122" s="131"/>
      <c r="N122" s="131"/>
      <c r="O122" s="131"/>
      <c r="P122" s="131"/>
      <c r="Q122" s="131"/>
      <c r="R122" s="131"/>
      <c r="S122" s="131"/>
      <c r="T122" s="28"/>
      <c r="U122" s="130"/>
      <c r="V122" s="28"/>
      <c r="W122" s="28"/>
      <c r="X122" s="28"/>
      <c r="Y122" s="130"/>
      <c r="Z122" s="130"/>
      <c r="AA122" s="130"/>
      <c r="AB122" s="130"/>
      <c r="AC122" s="130"/>
      <c r="AD122" s="130"/>
      <c r="AE122" s="130"/>
      <c r="AF122" s="130"/>
      <c r="AG122" s="131"/>
      <c r="AH122" s="28"/>
      <c r="AI122" s="332"/>
      <c r="AJ122" s="130"/>
      <c r="AK122" s="130"/>
      <c r="AL122" s="130"/>
      <c r="AM122" s="130"/>
      <c r="AN122" s="130"/>
      <c r="AO122" s="130"/>
      <c r="AP122" s="130"/>
      <c r="AQ122" s="28"/>
      <c r="AR122" s="28"/>
    </row>
    <row r="123" spans="2:44" ht="15">
      <c r="B123" s="130"/>
      <c r="C123" s="130"/>
      <c r="D123" s="130"/>
      <c r="E123" s="130"/>
      <c r="F123" s="130"/>
      <c r="G123" s="130"/>
      <c r="H123" s="131"/>
      <c r="I123" s="131"/>
      <c r="J123" s="28"/>
      <c r="K123" s="131"/>
      <c r="L123" s="131"/>
      <c r="M123" s="131"/>
      <c r="N123" s="131"/>
      <c r="O123" s="131"/>
      <c r="P123" s="131"/>
      <c r="Q123" s="131"/>
      <c r="R123" s="131"/>
      <c r="S123" s="131"/>
      <c r="T123" s="28"/>
      <c r="U123" s="130"/>
      <c r="V123" s="28"/>
      <c r="W123" s="28"/>
      <c r="X123" s="28"/>
      <c r="Y123" s="130"/>
      <c r="Z123" s="130"/>
      <c r="AA123" s="130"/>
      <c r="AB123" s="130"/>
      <c r="AC123" s="130"/>
      <c r="AD123" s="130"/>
      <c r="AE123" s="130"/>
      <c r="AF123" s="130"/>
      <c r="AG123" s="131"/>
      <c r="AH123" s="28"/>
      <c r="AI123" s="332"/>
      <c r="AJ123" s="130"/>
      <c r="AK123" s="130"/>
      <c r="AL123" s="130"/>
      <c r="AM123" s="130"/>
      <c r="AN123" s="130"/>
      <c r="AO123" s="130"/>
      <c r="AP123" s="130"/>
      <c r="AQ123" s="28"/>
      <c r="AR123" s="28"/>
    </row>
    <row r="124" spans="2:44" ht="15">
      <c r="B124" s="130"/>
      <c r="C124" s="130"/>
      <c r="D124" s="130"/>
      <c r="E124" s="130"/>
      <c r="F124" s="130"/>
      <c r="G124" s="130"/>
      <c r="H124" s="131"/>
      <c r="I124" s="131"/>
      <c r="J124" s="28"/>
      <c r="K124" s="131"/>
      <c r="L124" s="131"/>
      <c r="M124" s="131"/>
      <c r="N124" s="131"/>
      <c r="O124" s="131"/>
      <c r="P124" s="131"/>
      <c r="Q124" s="131"/>
      <c r="R124" s="131"/>
      <c r="S124" s="131"/>
      <c r="T124" s="28"/>
      <c r="U124" s="130"/>
      <c r="V124" s="28"/>
      <c r="W124" s="28"/>
      <c r="X124" s="28"/>
      <c r="Y124" s="130"/>
      <c r="Z124" s="130"/>
      <c r="AA124" s="130"/>
      <c r="AB124" s="130"/>
      <c r="AC124" s="130"/>
      <c r="AD124" s="130"/>
      <c r="AE124" s="130"/>
      <c r="AF124" s="130"/>
      <c r="AG124" s="131"/>
      <c r="AH124" s="28"/>
      <c r="AI124" s="332"/>
      <c r="AJ124" s="130"/>
      <c r="AK124" s="130"/>
      <c r="AL124" s="130"/>
      <c r="AM124" s="130"/>
      <c r="AN124" s="130"/>
      <c r="AO124" s="130"/>
      <c r="AP124" s="130"/>
      <c r="AQ124" s="28"/>
      <c r="AR124" s="28"/>
    </row>
    <row r="125" spans="2:44" ht="15">
      <c r="B125" s="130"/>
      <c r="C125" s="130"/>
      <c r="D125" s="130"/>
      <c r="E125" s="130"/>
      <c r="F125" s="130"/>
      <c r="G125" s="130"/>
      <c r="H125" s="131"/>
      <c r="I125" s="131"/>
      <c r="J125" s="28"/>
      <c r="K125" s="131"/>
      <c r="L125" s="131"/>
      <c r="M125" s="131"/>
      <c r="N125" s="131"/>
      <c r="O125" s="131"/>
      <c r="P125" s="131"/>
      <c r="Q125" s="131"/>
      <c r="R125" s="131"/>
      <c r="S125" s="131"/>
      <c r="T125" s="28"/>
      <c r="U125" s="130"/>
      <c r="V125" s="28"/>
      <c r="W125" s="28"/>
      <c r="X125" s="28"/>
      <c r="Y125" s="130"/>
      <c r="Z125" s="130"/>
      <c r="AA125" s="130"/>
      <c r="AB125" s="130"/>
      <c r="AC125" s="130"/>
      <c r="AD125" s="130"/>
      <c r="AE125" s="130"/>
      <c r="AF125" s="130"/>
      <c r="AG125" s="131"/>
      <c r="AH125" s="28"/>
      <c r="AI125" s="332"/>
      <c r="AJ125" s="130"/>
      <c r="AK125" s="130"/>
      <c r="AL125" s="130"/>
      <c r="AM125" s="130"/>
      <c r="AN125" s="130"/>
      <c r="AO125" s="130"/>
      <c r="AP125" s="130"/>
      <c r="AQ125" s="28"/>
      <c r="AR125" s="28"/>
    </row>
    <row r="126" spans="2:44" ht="15">
      <c r="B126" s="130"/>
      <c r="C126" s="130"/>
      <c r="D126" s="130"/>
      <c r="E126" s="130"/>
      <c r="F126" s="130"/>
      <c r="G126" s="130"/>
      <c r="H126" s="131"/>
      <c r="I126" s="131"/>
      <c r="J126" s="28"/>
      <c r="K126" s="131"/>
      <c r="L126" s="131"/>
      <c r="M126" s="131"/>
      <c r="N126" s="131"/>
      <c r="O126" s="131"/>
      <c r="P126" s="131"/>
      <c r="Q126" s="131"/>
      <c r="R126" s="131"/>
      <c r="S126" s="131"/>
      <c r="T126" s="28"/>
      <c r="U126" s="130"/>
      <c r="V126" s="28"/>
      <c r="W126" s="28"/>
      <c r="X126" s="28"/>
      <c r="Y126" s="130"/>
      <c r="Z126" s="130"/>
      <c r="AA126" s="130"/>
      <c r="AB126" s="130"/>
      <c r="AC126" s="130"/>
      <c r="AD126" s="130"/>
      <c r="AE126" s="130"/>
      <c r="AF126" s="130"/>
      <c r="AG126" s="131"/>
      <c r="AH126" s="28"/>
      <c r="AI126" s="332"/>
      <c r="AJ126" s="130"/>
      <c r="AK126" s="130"/>
      <c r="AL126" s="130"/>
      <c r="AM126" s="130"/>
      <c r="AN126" s="130"/>
      <c r="AO126" s="130"/>
      <c r="AP126" s="130"/>
      <c r="AQ126" s="28"/>
      <c r="AR126" s="28"/>
    </row>
    <row r="127" spans="2:44" ht="15">
      <c r="B127" s="130"/>
      <c r="C127" s="130"/>
      <c r="D127" s="130"/>
      <c r="E127" s="130"/>
      <c r="F127" s="130"/>
      <c r="G127" s="130"/>
      <c r="H127" s="131"/>
      <c r="I127" s="131"/>
      <c r="J127" s="28"/>
      <c r="K127" s="131"/>
      <c r="L127" s="131"/>
      <c r="M127" s="131"/>
      <c r="N127" s="131"/>
      <c r="O127" s="131"/>
      <c r="P127" s="131"/>
      <c r="Q127" s="131"/>
      <c r="R127" s="131"/>
      <c r="S127" s="131"/>
      <c r="T127" s="28"/>
      <c r="U127" s="130"/>
      <c r="V127" s="28"/>
      <c r="W127" s="28"/>
      <c r="X127" s="28"/>
      <c r="Y127" s="130"/>
      <c r="Z127" s="130"/>
      <c r="AA127" s="130"/>
      <c r="AB127" s="130"/>
      <c r="AC127" s="130"/>
      <c r="AD127" s="130"/>
      <c r="AE127" s="130"/>
      <c r="AF127" s="130"/>
      <c r="AG127" s="131"/>
      <c r="AH127" s="28"/>
      <c r="AI127" s="332"/>
      <c r="AJ127" s="130"/>
      <c r="AK127" s="130"/>
      <c r="AL127" s="130"/>
      <c r="AM127" s="130"/>
      <c r="AN127" s="130"/>
      <c r="AO127" s="130"/>
      <c r="AP127" s="130"/>
      <c r="AQ127" s="28"/>
      <c r="AR127" s="28"/>
    </row>
    <row r="128" spans="2:44" ht="15">
      <c r="B128" s="130"/>
      <c r="C128" s="130"/>
      <c r="D128" s="130"/>
      <c r="E128" s="130"/>
      <c r="F128" s="130"/>
      <c r="G128" s="130"/>
      <c r="H128" s="131"/>
      <c r="I128" s="131"/>
      <c r="J128" s="28"/>
      <c r="K128" s="131"/>
      <c r="L128" s="131"/>
      <c r="M128" s="131"/>
      <c r="N128" s="131"/>
      <c r="O128" s="131"/>
      <c r="P128" s="131"/>
      <c r="Q128" s="131"/>
      <c r="R128" s="131"/>
      <c r="S128" s="131"/>
      <c r="T128" s="28"/>
      <c r="U128" s="130"/>
      <c r="V128" s="28"/>
      <c r="W128" s="28"/>
      <c r="X128" s="28"/>
      <c r="Y128" s="130"/>
      <c r="Z128" s="130"/>
      <c r="AA128" s="130"/>
      <c r="AB128" s="130"/>
      <c r="AC128" s="130"/>
      <c r="AD128" s="130"/>
      <c r="AE128" s="130"/>
      <c r="AF128" s="130"/>
      <c r="AG128" s="131"/>
      <c r="AH128" s="28"/>
      <c r="AI128" s="332"/>
      <c r="AJ128" s="130"/>
      <c r="AK128" s="130"/>
      <c r="AL128" s="130"/>
      <c r="AM128" s="130"/>
      <c r="AN128" s="130"/>
      <c r="AO128" s="130"/>
      <c r="AP128" s="130"/>
      <c r="AQ128" s="28"/>
      <c r="AR128" s="28"/>
    </row>
    <row r="129" spans="2:44" ht="15">
      <c r="B129" s="130"/>
      <c r="C129" s="130"/>
      <c r="D129" s="130"/>
      <c r="E129" s="130"/>
      <c r="F129" s="130"/>
      <c r="G129" s="130"/>
      <c r="H129" s="131"/>
      <c r="I129" s="131"/>
      <c r="J129" s="28"/>
      <c r="K129" s="131"/>
      <c r="L129" s="131"/>
      <c r="M129" s="131"/>
      <c r="N129" s="131"/>
      <c r="O129" s="131"/>
      <c r="P129" s="131"/>
      <c r="Q129" s="131"/>
      <c r="R129" s="131"/>
      <c r="S129" s="131"/>
      <c r="T129" s="28"/>
      <c r="U129" s="130"/>
      <c r="V129" s="28"/>
      <c r="W129" s="28"/>
      <c r="X129" s="28"/>
      <c r="Y129" s="130"/>
      <c r="Z129" s="130"/>
      <c r="AA129" s="130"/>
      <c r="AB129" s="130"/>
      <c r="AC129" s="130"/>
      <c r="AD129" s="130"/>
      <c r="AE129" s="130"/>
      <c r="AF129" s="130"/>
      <c r="AG129" s="131"/>
      <c r="AH129" s="28"/>
      <c r="AI129" s="332"/>
      <c r="AJ129" s="130"/>
      <c r="AK129" s="130"/>
      <c r="AL129" s="130"/>
      <c r="AM129" s="130"/>
      <c r="AN129" s="130"/>
      <c r="AO129" s="130"/>
      <c r="AP129" s="130"/>
      <c r="AQ129" s="28"/>
      <c r="AR129" s="28"/>
    </row>
    <row r="130" spans="2:44" ht="15">
      <c r="B130" s="130"/>
      <c r="C130" s="130"/>
      <c r="D130" s="130"/>
      <c r="E130" s="130"/>
      <c r="F130" s="130"/>
      <c r="G130" s="130"/>
      <c r="H130" s="131"/>
      <c r="I130" s="131"/>
      <c r="J130" s="28"/>
      <c r="K130" s="131"/>
      <c r="L130" s="131"/>
      <c r="M130" s="131"/>
      <c r="N130" s="131"/>
      <c r="O130" s="131"/>
      <c r="P130" s="131"/>
      <c r="Q130" s="131"/>
      <c r="R130" s="131"/>
      <c r="S130" s="131"/>
      <c r="T130" s="28"/>
      <c r="U130" s="130"/>
      <c r="V130" s="28"/>
      <c r="W130" s="28"/>
      <c r="X130" s="28"/>
      <c r="Y130" s="130"/>
      <c r="Z130" s="130"/>
      <c r="AA130" s="130"/>
      <c r="AB130" s="130"/>
      <c r="AC130" s="130"/>
      <c r="AD130" s="130"/>
      <c r="AE130" s="130"/>
      <c r="AF130" s="130"/>
      <c r="AG130" s="131"/>
      <c r="AH130" s="28"/>
      <c r="AI130" s="332"/>
      <c r="AJ130" s="130"/>
      <c r="AK130" s="130"/>
      <c r="AL130" s="130"/>
      <c r="AM130" s="130"/>
      <c r="AN130" s="130"/>
      <c r="AO130" s="130"/>
      <c r="AP130" s="130"/>
      <c r="AQ130" s="28"/>
      <c r="AR130" s="28"/>
    </row>
    <row r="131" spans="2:44" ht="15">
      <c r="B131" s="130"/>
      <c r="C131" s="130"/>
      <c r="D131" s="130"/>
      <c r="E131" s="130"/>
      <c r="F131" s="130"/>
      <c r="G131" s="130"/>
      <c r="H131" s="131"/>
      <c r="I131" s="131"/>
      <c r="J131" s="28"/>
      <c r="K131" s="131"/>
      <c r="L131" s="131"/>
      <c r="M131" s="131"/>
      <c r="N131" s="131"/>
      <c r="O131" s="131"/>
      <c r="P131" s="131"/>
      <c r="Q131" s="131"/>
      <c r="R131" s="131"/>
      <c r="S131" s="131"/>
      <c r="T131" s="28"/>
      <c r="U131" s="130"/>
      <c r="V131" s="28"/>
      <c r="W131" s="28"/>
      <c r="X131" s="28"/>
      <c r="Y131" s="130"/>
      <c r="Z131" s="130"/>
      <c r="AA131" s="130"/>
      <c r="AB131" s="130"/>
      <c r="AC131" s="130"/>
      <c r="AD131" s="130"/>
      <c r="AE131" s="130"/>
      <c r="AF131" s="130"/>
      <c r="AG131" s="131"/>
      <c r="AH131" s="28"/>
      <c r="AI131" s="332"/>
      <c r="AJ131" s="130"/>
      <c r="AK131" s="130"/>
      <c r="AL131" s="130"/>
      <c r="AM131" s="130"/>
      <c r="AN131" s="130"/>
      <c r="AO131" s="130"/>
      <c r="AP131" s="130"/>
      <c r="AQ131" s="28"/>
      <c r="AR131" s="28"/>
    </row>
    <row r="132" spans="2:44" ht="15">
      <c r="B132" s="130"/>
      <c r="C132" s="130"/>
      <c r="D132" s="130"/>
      <c r="E132" s="130"/>
      <c r="F132" s="130"/>
      <c r="G132" s="130"/>
      <c r="H132" s="131"/>
      <c r="I132" s="131"/>
      <c r="J132" s="28"/>
      <c r="K132" s="131"/>
      <c r="L132" s="131"/>
      <c r="M132" s="131"/>
      <c r="N132" s="131"/>
      <c r="O132" s="131"/>
      <c r="P132" s="131"/>
      <c r="Q132" s="131"/>
      <c r="R132" s="131"/>
      <c r="S132" s="131"/>
      <c r="T132" s="28"/>
      <c r="U132" s="130"/>
      <c r="V132" s="28"/>
      <c r="W132" s="28"/>
      <c r="X132" s="28"/>
      <c r="Y132" s="130"/>
      <c r="Z132" s="130"/>
      <c r="AA132" s="130"/>
      <c r="AB132" s="130"/>
      <c r="AC132" s="130"/>
      <c r="AD132" s="130"/>
      <c r="AE132" s="130"/>
      <c r="AF132" s="130"/>
      <c r="AG132" s="131"/>
      <c r="AH132" s="28"/>
      <c r="AI132" s="332"/>
      <c r="AJ132" s="130"/>
      <c r="AK132" s="130"/>
      <c r="AL132" s="130"/>
      <c r="AM132" s="130"/>
      <c r="AN132" s="130"/>
      <c r="AO132" s="130"/>
      <c r="AP132" s="130"/>
      <c r="AQ132" s="28"/>
      <c r="AR132" s="28"/>
    </row>
    <row r="133" spans="2:44" ht="15">
      <c r="B133" s="130"/>
      <c r="C133" s="130"/>
      <c r="D133" s="130"/>
      <c r="E133" s="130"/>
      <c r="F133" s="130"/>
      <c r="G133" s="130"/>
      <c r="H133" s="131"/>
      <c r="I133" s="131"/>
      <c r="J133" s="28"/>
      <c r="K133" s="131"/>
      <c r="L133" s="131"/>
      <c r="M133" s="131"/>
      <c r="N133" s="131"/>
      <c r="O133" s="131"/>
      <c r="P133" s="131"/>
      <c r="Q133" s="131"/>
      <c r="R133" s="131"/>
      <c r="S133" s="131"/>
      <c r="T133" s="28"/>
      <c r="U133" s="130"/>
      <c r="V133" s="28"/>
      <c r="W133" s="28"/>
      <c r="X133" s="28"/>
      <c r="Y133" s="130"/>
      <c r="Z133" s="130"/>
      <c r="AA133" s="130"/>
      <c r="AB133" s="130"/>
      <c r="AC133" s="130"/>
      <c r="AD133" s="130"/>
      <c r="AE133" s="130"/>
      <c r="AF133" s="130"/>
      <c r="AG133" s="131"/>
      <c r="AH133" s="28"/>
      <c r="AI133" s="332"/>
      <c r="AJ133" s="130"/>
      <c r="AK133" s="130"/>
      <c r="AL133" s="130"/>
      <c r="AM133" s="130"/>
      <c r="AN133" s="130"/>
      <c r="AO133" s="130"/>
      <c r="AP133" s="130"/>
      <c r="AQ133" s="28"/>
      <c r="AR133" s="28"/>
    </row>
    <row r="134" spans="2:44" ht="15">
      <c r="B134" s="77"/>
      <c r="C134" s="77"/>
      <c r="D134" s="77"/>
      <c r="E134" s="77"/>
      <c r="F134" s="77"/>
      <c r="G134" s="77"/>
      <c r="H134" s="134"/>
      <c r="I134" s="134"/>
      <c r="J134" s="30"/>
      <c r="K134" s="134"/>
      <c r="L134" s="134"/>
      <c r="M134" s="134"/>
      <c r="N134" s="134"/>
      <c r="O134" s="134"/>
      <c r="P134" s="134"/>
      <c r="Q134" s="134"/>
      <c r="R134" s="134"/>
      <c r="S134" s="134"/>
      <c r="T134" s="30"/>
      <c r="U134" s="77"/>
      <c r="V134" s="30"/>
      <c r="W134" s="30"/>
      <c r="X134" s="30"/>
      <c r="Y134" s="77"/>
      <c r="Z134" s="77"/>
      <c r="AA134" s="77"/>
      <c r="AB134" s="77"/>
      <c r="AC134" s="77"/>
      <c r="AD134" s="77"/>
      <c r="AE134" s="77"/>
      <c r="AF134" s="77"/>
      <c r="AG134" s="134"/>
      <c r="AH134" s="30"/>
      <c r="AI134" s="334"/>
      <c r="AJ134" s="77"/>
      <c r="AK134" s="77"/>
      <c r="AL134" s="77"/>
      <c r="AM134" s="77"/>
      <c r="AN134" s="77"/>
      <c r="AO134" s="77"/>
      <c r="AP134" s="77"/>
      <c r="AQ134" s="30"/>
      <c r="AR134" s="30"/>
    </row>
    <row r="135" spans="2:44" ht="15">
      <c r="B135" s="130"/>
      <c r="C135" s="130"/>
      <c r="D135" s="130"/>
      <c r="E135" s="130"/>
      <c r="F135" s="130"/>
      <c r="G135" s="130"/>
      <c r="H135" s="131"/>
      <c r="I135" s="131"/>
      <c r="J135" s="28"/>
      <c r="K135" s="131"/>
      <c r="L135" s="131"/>
      <c r="M135" s="131"/>
      <c r="N135" s="131"/>
      <c r="O135" s="131"/>
      <c r="P135" s="131"/>
      <c r="Q135" s="131"/>
      <c r="R135" s="131"/>
      <c r="S135" s="131"/>
      <c r="T135" s="28"/>
      <c r="U135" s="130"/>
      <c r="V135" s="28"/>
      <c r="W135" s="28"/>
      <c r="X135" s="28"/>
      <c r="Y135" s="130"/>
      <c r="Z135" s="130"/>
      <c r="AA135" s="130"/>
      <c r="AB135" s="130"/>
      <c r="AC135" s="130"/>
      <c r="AD135" s="130"/>
      <c r="AE135" s="130"/>
      <c r="AF135" s="130"/>
      <c r="AG135" s="131"/>
      <c r="AH135" s="28"/>
      <c r="AI135" s="332"/>
      <c r="AJ135" s="130"/>
      <c r="AK135" s="130"/>
      <c r="AL135" s="130"/>
      <c r="AM135" s="130"/>
      <c r="AN135" s="130"/>
      <c r="AO135" s="130"/>
      <c r="AP135" s="130"/>
      <c r="AQ135" s="28"/>
      <c r="AR135" s="28"/>
    </row>
    <row r="139" spans="2:29" ht="15">
      <c r="B139" s="3"/>
      <c r="C139" s="3"/>
      <c r="D139" s="3"/>
      <c r="Z139" s="3"/>
      <c r="AA139" s="3"/>
      <c r="AB139" s="3"/>
      <c r="AC139" s="3"/>
    </row>
    <row r="140" spans="2:29" ht="15">
      <c r="B140" s="3"/>
      <c r="C140" s="3"/>
      <c r="D140" s="3"/>
      <c r="Z140" s="3"/>
      <c r="AA140" s="3"/>
      <c r="AB140" s="3"/>
      <c r="AC140" s="3"/>
    </row>
    <row r="141" spans="2:29" ht="15">
      <c r="B141" s="3"/>
      <c r="C141" s="3"/>
      <c r="D141" s="3"/>
      <c r="Z141" s="3"/>
      <c r="AA141" s="3"/>
      <c r="AB141" s="3"/>
      <c r="AC141" s="3"/>
    </row>
    <row r="142" spans="2:29" ht="15">
      <c r="B142" s="3"/>
      <c r="C142" s="3"/>
      <c r="D142" s="3"/>
      <c r="Z142" s="3"/>
      <c r="AA142" s="3"/>
      <c r="AB142" s="3"/>
      <c r="AC142" s="3"/>
    </row>
    <row r="177" spans="2:44" ht="15">
      <c r="B177" s="77"/>
      <c r="C177" s="77"/>
      <c r="D177" s="77"/>
      <c r="E177" s="77"/>
      <c r="F177" s="77"/>
      <c r="G177" s="77"/>
      <c r="H177" s="134"/>
      <c r="I177" s="134"/>
      <c r="J177" s="30"/>
      <c r="K177" s="134"/>
      <c r="L177" s="134"/>
      <c r="M177" s="134"/>
      <c r="N177" s="134"/>
      <c r="O177" s="134"/>
      <c r="P177" s="134"/>
      <c r="Q177" s="134"/>
      <c r="R177" s="134"/>
      <c r="S177" s="134"/>
      <c r="T177" s="30"/>
      <c r="U177" s="77"/>
      <c r="V177" s="30"/>
      <c r="W177" s="30"/>
      <c r="X177" s="30"/>
      <c r="Y177" s="77"/>
      <c r="Z177" s="77"/>
      <c r="AA177" s="77"/>
      <c r="AB177" s="77"/>
      <c r="AC177" s="77"/>
      <c r="AD177" s="77"/>
      <c r="AE177" s="77"/>
      <c r="AF177" s="77"/>
      <c r="AG177" s="134"/>
      <c r="AH177" s="30"/>
      <c r="AI177" s="334"/>
      <c r="AJ177" s="77"/>
      <c r="AK177" s="77"/>
      <c r="AL177" s="77"/>
      <c r="AM177" s="77"/>
      <c r="AN177" s="77"/>
      <c r="AO177" s="77"/>
      <c r="AP177" s="77"/>
      <c r="AQ177" s="30"/>
      <c r="AR177" s="30"/>
    </row>
    <row r="178" spans="2:44" ht="15">
      <c r="B178" s="130"/>
      <c r="C178" s="130"/>
      <c r="D178" s="130"/>
      <c r="E178" s="130"/>
      <c r="F178" s="130"/>
      <c r="G178" s="130"/>
      <c r="H178" s="131"/>
      <c r="I178" s="131"/>
      <c r="J178" s="28"/>
      <c r="K178" s="131"/>
      <c r="L178" s="131"/>
      <c r="M178" s="131"/>
      <c r="N178" s="131"/>
      <c r="O178" s="131"/>
      <c r="P178" s="131"/>
      <c r="Q178" s="131"/>
      <c r="R178" s="131"/>
      <c r="S178" s="131"/>
      <c r="T178" s="28"/>
      <c r="U178" s="130"/>
      <c r="V178" s="28"/>
      <c r="W178" s="28"/>
      <c r="X178" s="28"/>
      <c r="Y178" s="130"/>
      <c r="Z178" s="130"/>
      <c r="AA178" s="130"/>
      <c r="AB178" s="130"/>
      <c r="AC178" s="130"/>
      <c r="AD178" s="130"/>
      <c r="AE178" s="130"/>
      <c r="AF178" s="130"/>
      <c r="AG178" s="131"/>
      <c r="AH178" s="28"/>
      <c r="AI178" s="332"/>
      <c r="AJ178" s="130"/>
      <c r="AK178" s="130"/>
      <c r="AL178" s="130"/>
      <c r="AM178" s="130"/>
      <c r="AN178" s="130"/>
      <c r="AO178" s="130"/>
      <c r="AP178" s="130"/>
      <c r="AQ178" s="28"/>
      <c r="AR178" s="28"/>
    </row>
    <row r="218" spans="2:44" ht="15">
      <c r="B218" s="77"/>
      <c r="C218" s="77"/>
      <c r="D218" s="77"/>
      <c r="E218" s="77"/>
      <c r="F218" s="77"/>
      <c r="G218" s="77"/>
      <c r="H218" s="134"/>
      <c r="I218" s="134"/>
      <c r="J218" s="30"/>
      <c r="K218" s="134"/>
      <c r="L218" s="134"/>
      <c r="M218" s="134"/>
      <c r="N218" s="134"/>
      <c r="O218" s="134"/>
      <c r="P218" s="134"/>
      <c r="Q218" s="134"/>
      <c r="R218" s="134"/>
      <c r="S218" s="134"/>
      <c r="T218" s="30"/>
      <c r="U218" s="77"/>
      <c r="V218" s="30"/>
      <c r="W218" s="30"/>
      <c r="X218" s="30"/>
      <c r="Y218" s="77"/>
      <c r="Z218" s="77"/>
      <c r="AA218" s="77"/>
      <c r="AB218" s="77"/>
      <c r="AC218" s="77"/>
      <c r="AD218" s="77"/>
      <c r="AE218" s="77"/>
      <c r="AF218" s="77"/>
      <c r="AG218" s="134"/>
      <c r="AH218" s="30"/>
      <c r="AI218" s="334"/>
      <c r="AJ218" s="77"/>
      <c r="AK218" s="77"/>
      <c r="AL218" s="77"/>
      <c r="AM218" s="77"/>
      <c r="AN218" s="77"/>
      <c r="AO218" s="77"/>
      <c r="AP218" s="77"/>
      <c r="AQ218" s="30"/>
      <c r="AR218" s="30"/>
    </row>
    <row r="219" spans="2:44" ht="15">
      <c r="B219" s="130"/>
      <c r="C219" s="130"/>
      <c r="D219" s="130"/>
      <c r="E219" s="130"/>
      <c r="F219" s="130"/>
      <c r="G219" s="130"/>
      <c r="H219" s="131"/>
      <c r="I219" s="131"/>
      <c r="J219" s="28"/>
      <c r="K219" s="131"/>
      <c r="L219" s="131"/>
      <c r="M219" s="131"/>
      <c r="N219" s="131"/>
      <c r="O219" s="131"/>
      <c r="P219" s="131"/>
      <c r="Q219" s="131"/>
      <c r="R219" s="131"/>
      <c r="S219" s="131"/>
      <c r="T219" s="28"/>
      <c r="U219" s="130"/>
      <c r="V219" s="28"/>
      <c r="W219" s="28"/>
      <c r="X219" s="28"/>
      <c r="Y219" s="130"/>
      <c r="Z219" s="130"/>
      <c r="AA219" s="130"/>
      <c r="AB219" s="130"/>
      <c r="AC219" s="130"/>
      <c r="AD219" s="130"/>
      <c r="AE219" s="130"/>
      <c r="AF219" s="130"/>
      <c r="AG219" s="131"/>
      <c r="AH219" s="28"/>
      <c r="AI219" s="332"/>
      <c r="AJ219" s="130"/>
      <c r="AK219" s="130"/>
      <c r="AL219" s="130"/>
      <c r="AM219" s="130"/>
      <c r="AN219" s="130"/>
      <c r="AO219" s="130"/>
      <c r="AP219" s="130"/>
      <c r="AQ219" s="28"/>
      <c r="AR219" s="28"/>
    </row>
  </sheetData>
  <sheetProtection password="CC67" sheet="1" objects="1" scenarios="1"/>
  <mergeCells count="401">
    <mergeCell ref="T1:W1"/>
    <mergeCell ref="AG1:AQ1"/>
    <mergeCell ref="K2:W2"/>
    <mergeCell ref="AG2:AQ2"/>
    <mergeCell ref="AR1:AR2"/>
    <mergeCell ref="X1:Y2"/>
    <mergeCell ref="AK61:AK64"/>
    <mergeCell ref="AL61:AL64"/>
    <mergeCell ref="AM61:AM64"/>
    <mergeCell ref="AN61:AN64"/>
    <mergeCell ref="AO61:AO64"/>
    <mergeCell ref="AP61:AP64"/>
    <mergeCell ref="AQ61:AQ64"/>
    <mergeCell ref="AR61:AR64"/>
    <mergeCell ref="S61:S63"/>
    <mergeCell ref="U61:U63"/>
    <mergeCell ref="X61:X63"/>
    <mergeCell ref="Y61:Y63"/>
    <mergeCell ref="AA61:AF64"/>
    <mergeCell ref="AG61:AG64"/>
    <mergeCell ref="AH61:AH64"/>
    <mergeCell ref="AI61:AI64"/>
    <mergeCell ref="AJ61:AJ64"/>
    <mergeCell ref="L33:L35"/>
    <mergeCell ref="C61:G64"/>
    <mergeCell ref="K61:K63"/>
    <mergeCell ref="L61:L63"/>
    <mergeCell ref="M61:M63"/>
    <mergeCell ref="N61:N63"/>
    <mergeCell ref="O61:O63"/>
    <mergeCell ref="P61:P63"/>
    <mergeCell ref="Q61:Q63"/>
    <mergeCell ref="R61:R63"/>
    <mergeCell ref="T3:T8"/>
    <mergeCell ref="L49:L51"/>
    <mergeCell ref="M49:M51"/>
    <mergeCell ref="N49:N51"/>
    <mergeCell ref="O49:O51"/>
    <mergeCell ref="P49:P51"/>
    <mergeCell ref="Q49:Q51"/>
    <mergeCell ref="R49:R51"/>
    <mergeCell ref="S49:S51"/>
    <mergeCell ref="L41:L43"/>
    <mergeCell ref="L37:L39"/>
    <mergeCell ref="M37:M39"/>
    <mergeCell ref="N37:N39"/>
    <mergeCell ref="O37:O39"/>
    <mergeCell ref="P37:P39"/>
    <mergeCell ref="Q37:Q39"/>
    <mergeCell ref="R37:R39"/>
    <mergeCell ref="S37:S39"/>
    <mergeCell ref="L29:L31"/>
    <mergeCell ref="M29:M31"/>
    <mergeCell ref="N29:N31"/>
    <mergeCell ref="O29:O31"/>
    <mergeCell ref="P29:P31"/>
    <mergeCell ref="Q29:Q31"/>
    <mergeCell ref="N65:N67"/>
    <mergeCell ref="O65:O67"/>
    <mergeCell ref="P65:P67"/>
    <mergeCell ref="Q65:Q67"/>
    <mergeCell ref="R65:R67"/>
    <mergeCell ref="S65:S67"/>
    <mergeCell ref="L53:L55"/>
    <mergeCell ref="M53:M55"/>
    <mergeCell ref="N53:N55"/>
    <mergeCell ref="O53:O55"/>
    <mergeCell ref="P53:P55"/>
    <mergeCell ref="Q53:Q55"/>
    <mergeCell ref="R53:R55"/>
    <mergeCell ref="S53:S55"/>
    <mergeCell ref="R29:R31"/>
    <mergeCell ref="S29:S31"/>
    <mergeCell ref="M33:M35"/>
    <mergeCell ref="N33:N35"/>
    <mergeCell ref="O33:O35"/>
    <mergeCell ref="P33:P35"/>
    <mergeCell ref="Q33:Q35"/>
    <mergeCell ref="R33:R35"/>
    <mergeCell ref="S33:S35"/>
    <mergeCell ref="L21:L23"/>
    <mergeCell ref="M21:M23"/>
    <mergeCell ref="N21:N23"/>
    <mergeCell ref="O21:O23"/>
    <mergeCell ref="P21:P23"/>
    <mergeCell ref="Q21:Q23"/>
    <mergeCell ref="R21:R23"/>
    <mergeCell ref="S21:S23"/>
    <mergeCell ref="L25:L27"/>
    <mergeCell ref="M25:M27"/>
    <mergeCell ref="N25:N27"/>
    <mergeCell ref="O25:O27"/>
    <mergeCell ref="P25:P27"/>
    <mergeCell ref="Q25:Q27"/>
    <mergeCell ref="R25:R27"/>
    <mergeCell ref="S25:S27"/>
    <mergeCell ref="P13:P15"/>
    <mergeCell ref="Q13:Q15"/>
    <mergeCell ref="R13:R15"/>
    <mergeCell ref="S13:S15"/>
    <mergeCell ref="L17:L19"/>
    <mergeCell ref="M17:M19"/>
    <mergeCell ref="N17:N19"/>
    <mergeCell ref="O17:O19"/>
    <mergeCell ref="P17:P19"/>
    <mergeCell ref="Q17:Q19"/>
    <mergeCell ref="R17:R19"/>
    <mergeCell ref="S17:S19"/>
    <mergeCell ref="AJ53:AJ56"/>
    <mergeCell ref="AK53:AK56"/>
    <mergeCell ref="AL53:AL56"/>
    <mergeCell ref="AM53:AM56"/>
    <mergeCell ref="AN53:AN56"/>
    <mergeCell ref="AO53:AO56"/>
    <mergeCell ref="AP53:AP56"/>
    <mergeCell ref="AJ65:AJ68"/>
    <mergeCell ref="AK65:AK68"/>
    <mergeCell ref="AL65:AL68"/>
    <mergeCell ref="AM65:AM68"/>
    <mergeCell ref="AN65:AN68"/>
    <mergeCell ref="AO65:AO68"/>
    <mergeCell ref="AP65:AP68"/>
    <mergeCell ref="AO25:AO28"/>
    <mergeCell ref="AP25:AP28"/>
    <mergeCell ref="AN33:AN36"/>
    <mergeCell ref="AO33:AO36"/>
    <mergeCell ref="AP33:AP36"/>
    <mergeCell ref="AO37:AO40"/>
    <mergeCell ref="AP37:AP40"/>
    <mergeCell ref="AJ49:AJ52"/>
    <mergeCell ref="AK49:AK52"/>
    <mergeCell ref="AL49:AL52"/>
    <mergeCell ref="AM49:AM52"/>
    <mergeCell ref="AN49:AN52"/>
    <mergeCell ref="AO49:AO52"/>
    <mergeCell ref="AP49:AP52"/>
    <mergeCell ref="AP41:AP44"/>
    <mergeCell ref="AJ45:AJ48"/>
    <mergeCell ref="AK45:AK48"/>
    <mergeCell ref="AL45:AL48"/>
    <mergeCell ref="AM45:AM48"/>
    <mergeCell ref="AR3:AR8"/>
    <mergeCell ref="C11:G11"/>
    <mergeCell ref="H11:I11"/>
    <mergeCell ref="C12:G12"/>
    <mergeCell ref="AI3:AJ3"/>
    <mergeCell ref="AG13:AG16"/>
    <mergeCell ref="AH13:AH16"/>
    <mergeCell ref="AI13:AI16"/>
    <mergeCell ref="AQ13:AQ16"/>
    <mergeCell ref="AN13:AN16"/>
    <mergeCell ref="AO13:AO16"/>
    <mergeCell ref="AP13:AP16"/>
    <mergeCell ref="L3:M3"/>
    <mergeCell ref="N3:S7"/>
    <mergeCell ref="L4:M4"/>
    <mergeCell ref="L5:M5"/>
    <mergeCell ref="L6:M6"/>
    <mergeCell ref="L7:M7"/>
    <mergeCell ref="L8:M8"/>
    <mergeCell ref="L9:M9"/>
    <mergeCell ref="L13:L15"/>
    <mergeCell ref="M13:M15"/>
    <mergeCell ref="N13:N15"/>
    <mergeCell ref="O13:O15"/>
    <mergeCell ref="AQ45:AQ48"/>
    <mergeCell ref="B2:G2"/>
    <mergeCell ref="H3:I6"/>
    <mergeCell ref="J3:J8"/>
    <mergeCell ref="U3:U8"/>
    <mergeCell ref="V3:V8"/>
    <mergeCell ref="W3:X8"/>
    <mergeCell ref="AG3:AG8"/>
    <mergeCell ref="AH3:AH8"/>
    <mergeCell ref="AQ3:AQ8"/>
    <mergeCell ref="AJ17:AJ20"/>
    <mergeCell ref="AK17:AK20"/>
    <mergeCell ref="AL17:AL20"/>
    <mergeCell ref="AM17:AM20"/>
    <mergeCell ref="AN17:AN20"/>
    <mergeCell ref="AO17:AO20"/>
    <mergeCell ref="AP17:AP20"/>
    <mergeCell ref="AJ21:AJ24"/>
    <mergeCell ref="AK21:AK24"/>
    <mergeCell ref="AL21:AL24"/>
    <mergeCell ref="AM21:AM24"/>
    <mergeCell ref="AN21:AN24"/>
    <mergeCell ref="AO21:AO24"/>
    <mergeCell ref="AP21:AP24"/>
    <mergeCell ref="K5:K8"/>
    <mergeCell ref="H7:I8"/>
    <mergeCell ref="C9:G9"/>
    <mergeCell ref="H9:I9"/>
    <mergeCell ref="C10:G10"/>
    <mergeCell ref="H10:I10"/>
    <mergeCell ref="H12:I12"/>
    <mergeCell ref="C13:G16"/>
    <mergeCell ref="K13:K15"/>
    <mergeCell ref="A6:G8"/>
    <mergeCell ref="A3:G5"/>
    <mergeCell ref="AI4:AJ4"/>
    <mergeCell ref="AI5:AJ5"/>
    <mergeCell ref="AI6:AJ6"/>
    <mergeCell ref="AI7:AJ7"/>
    <mergeCell ref="AI8:AJ8"/>
    <mergeCell ref="AI9:AJ9"/>
    <mergeCell ref="AJ13:AJ16"/>
    <mergeCell ref="AK13:AK16"/>
    <mergeCell ref="AL13:AL16"/>
    <mergeCell ref="AK3:AP7"/>
    <mergeCell ref="AQ21:AQ24"/>
    <mergeCell ref="AR21:AR24"/>
    <mergeCell ref="AR13:AR16"/>
    <mergeCell ref="C25:G28"/>
    <mergeCell ref="K25:K27"/>
    <mergeCell ref="U25:U27"/>
    <mergeCell ref="X25:X27"/>
    <mergeCell ref="AG25:AG28"/>
    <mergeCell ref="AH25:AH28"/>
    <mergeCell ref="AI25:AI28"/>
    <mergeCell ref="C21:G24"/>
    <mergeCell ref="K21:K23"/>
    <mergeCell ref="U21:U23"/>
    <mergeCell ref="X21:X23"/>
    <mergeCell ref="AG21:AG24"/>
    <mergeCell ref="AH21:AH24"/>
    <mergeCell ref="X17:X19"/>
    <mergeCell ref="AG17:AG20"/>
    <mergeCell ref="AH17:AH20"/>
    <mergeCell ref="AI17:AI20"/>
    <mergeCell ref="AQ17:AQ20"/>
    <mergeCell ref="AR17:AR20"/>
    <mergeCell ref="U13:U15"/>
    <mergeCell ref="AR25:AR28"/>
    <mergeCell ref="U29:U31"/>
    <mergeCell ref="X29:X31"/>
    <mergeCell ref="AG29:AG32"/>
    <mergeCell ref="AH29:AH32"/>
    <mergeCell ref="AI29:AI32"/>
    <mergeCell ref="AQ29:AQ32"/>
    <mergeCell ref="AR29:AR32"/>
    <mergeCell ref="AJ29:AJ32"/>
    <mergeCell ref="AK29:AK32"/>
    <mergeCell ref="AL29:AL32"/>
    <mergeCell ref="AM29:AM32"/>
    <mergeCell ref="AN29:AN32"/>
    <mergeCell ref="AO29:AO32"/>
    <mergeCell ref="AP29:AP32"/>
    <mergeCell ref="C17:G20"/>
    <mergeCell ref="K17:K19"/>
    <mergeCell ref="U17:U19"/>
    <mergeCell ref="AQ25:AQ28"/>
    <mergeCell ref="AR65:AR68"/>
    <mergeCell ref="C33:G36"/>
    <mergeCell ref="K33:K35"/>
    <mergeCell ref="U33:U35"/>
    <mergeCell ref="X33:X35"/>
    <mergeCell ref="AG33:AG36"/>
    <mergeCell ref="AH33:AH36"/>
    <mergeCell ref="AI33:AI36"/>
    <mergeCell ref="AQ33:AQ36"/>
    <mergeCell ref="AR33:AR36"/>
    <mergeCell ref="AG53:AG56"/>
    <mergeCell ref="AH53:AH56"/>
    <mergeCell ref="AI53:AI56"/>
    <mergeCell ref="AQ53:AQ56"/>
    <mergeCell ref="AR53:AR56"/>
    <mergeCell ref="AI37:AI40"/>
    <mergeCell ref="AQ37:AQ40"/>
    <mergeCell ref="AR37:AR40"/>
    <mergeCell ref="C29:G32"/>
    <mergeCell ref="K29:K31"/>
    <mergeCell ref="AG37:AG40"/>
    <mergeCell ref="AH37:AH40"/>
    <mergeCell ref="AJ37:AJ40"/>
    <mergeCell ref="AK37:AK40"/>
    <mergeCell ref="AL37:AL40"/>
    <mergeCell ref="AM37:AM40"/>
    <mergeCell ref="AN37:AN40"/>
    <mergeCell ref="X13:X15"/>
    <mergeCell ref="AM13:AM16"/>
    <mergeCell ref="AI21:AI24"/>
    <mergeCell ref="AJ25:AJ28"/>
    <mergeCell ref="AK25:AK28"/>
    <mergeCell ref="AL25:AL28"/>
    <mergeCell ref="AM25:AM28"/>
    <mergeCell ref="AN25:AN28"/>
    <mergeCell ref="AJ33:AJ36"/>
    <mergeCell ref="AK33:AK36"/>
    <mergeCell ref="AL33:AL36"/>
    <mergeCell ref="AM33:AM36"/>
    <mergeCell ref="AR41:AR44"/>
    <mergeCell ref="U41:U43"/>
    <mergeCell ref="AQ41:AQ44"/>
    <mergeCell ref="AG41:AG44"/>
    <mergeCell ref="AN45:AN48"/>
    <mergeCell ref="AO45:AO48"/>
    <mergeCell ref="AP45:AP48"/>
    <mergeCell ref="AI41:AI44"/>
    <mergeCell ref="C37:G40"/>
    <mergeCell ref="K37:K39"/>
    <mergeCell ref="AJ41:AJ44"/>
    <mergeCell ref="AK41:AK44"/>
    <mergeCell ref="AL41:AL44"/>
    <mergeCell ref="AM41:AM44"/>
    <mergeCell ref="AN41:AN44"/>
    <mergeCell ref="AO41:AO44"/>
    <mergeCell ref="M41:M43"/>
    <mergeCell ref="N41:N43"/>
    <mergeCell ref="O41:O43"/>
    <mergeCell ref="P41:P43"/>
    <mergeCell ref="Q41:Q43"/>
    <mergeCell ref="R41:R43"/>
    <mergeCell ref="S41:S43"/>
    <mergeCell ref="U37:U39"/>
    <mergeCell ref="C53:G56"/>
    <mergeCell ref="K53:K55"/>
    <mergeCell ref="U53:U55"/>
    <mergeCell ref="X53:X55"/>
    <mergeCell ref="AH41:AH44"/>
    <mergeCell ref="L45:L47"/>
    <mergeCell ref="M45:M47"/>
    <mergeCell ref="N45:N47"/>
    <mergeCell ref="O45:O47"/>
    <mergeCell ref="P45:P47"/>
    <mergeCell ref="Q45:Q47"/>
    <mergeCell ref="R45:R47"/>
    <mergeCell ref="S45:S47"/>
    <mergeCell ref="C41:G44"/>
    <mergeCell ref="K41:K43"/>
    <mergeCell ref="K65:K67"/>
    <mergeCell ref="U65:U67"/>
    <mergeCell ref="AG65:AG68"/>
    <mergeCell ref="AH65:AH68"/>
    <mergeCell ref="AR45:AR48"/>
    <mergeCell ref="C49:G52"/>
    <mergeCell ref="K49:K51"/>
    <mergeCell ref="U49:U51"/>
    <mergeCell ref="X49:X51"/>
    <mergeCell ref="AG49:AG52"/>
    <mergeCell ref="AH49:AH52"/>
    <mergeCell ref="AI49:AI52"/>
    <mergeCell ref="AQ49:AQ52"/>
    <mergeCell ref="AR49:AR52"/>
    <mergeCell ref="C45:G48"/>
    <mergeCell ref="K45:K47"/>
    <mergeCell ref="U45:U47"/>
    <mergeCell ref="X45:X47"/>
    <mergeCell ref="AG45:AG48"/>
    <mergeCell ref="AH45:AH48"/>
    <mergeCell ref="AI45:AI48"/>
    <mergeCell ref="AG57:AG60"/>
    <mergeCell ref="AH57:AH60"/>
    <mergeCell ref="AQ65:AQ68"/>
    <mergeCell ref="Z6:AF8"/>
    <mergeCell ref="Z3:AF5"/>
    <mergeCell ref="AA57:AF60"/>
    <mergeCell ref="X65:X67"/>
    <mergeCell ref="Z2:AF2"/>
    <mergeCell ref="AA9:AF9"/>
    <mergeCell ref="AA10:AF10"/>
    <mergeCell ref="AA11:AF11"/>
    <mergeCell ref="AA12:AF12"/>
    <mergeCell ref="AA13:AF16"/>
    <mergeCell ref="AA17:AF20"/>
    <mergeCell ref="AA21:AF24"/>
    <mergeCell ref="AA25:AF28"/>
    <mergeCell ref="AA29:AF32"/>
    <mergeCell ref="AA33:AF36"/>
    <mergeCell ref="AA37:AF40"/>
    <mergeCell ref="AA41:AF44"/>
    <mergeCell ref="AA45:AF48"/>
    <mergeCell ref="AA49:AF52"/>
    <mergeCell ref="AA53:AF56"/>
    <mergeCell ref="AA65:AF68"/>
    <mergeCell ref="X41:X43"/>
    <mergeCell ref="X37:X39"/>
    <mergeCell ref="C65:G68"/>
    <mergeCell ref="AI57:AI60"/>
    <mergeCell ref="AQ57:AQ60"/>
    <mergeCell ref="AR57:AR60"/>
    <mergeCell ref="Y57:Y59"/>
    <mergeCell ref="C57:G60"/>
    <mergeCell ref="K57:K59"/>
    <mergeCell ref="U57:U59"/>
    <mergeCell ref="X57:X59"/>
    <mergeCell ref="L57:L59"/>
    <mergeCell ref="M57:M59"/>
    <mergeCell ref="N57:N59"/>
    <mergeCell ref="O57:O59"/>
    <mergeCell ref="P57:P59"/>
    <mergeCell ref="Q57:Q59"/>
    <mergeCell ref="R57:R59"/>
    <mergeCell ref="S57:S59"/>
    <mergeCell ref="AJ57:AJ60"/>
    <mergeCell ref="AK57:AK60"/>
    <mergeCell ref="AL57:AL60"/>
    <mergeCell ref="AM57:AM60"/>
    <mergeCell ref="AN57:AN60"/>
    <mergeCell ref="AO57:AO60"/>
    <mergeCell ref="AP57:AP60"/>
  </mergeCells>
  <printOptions/>
  <pageMargins left="0.7" right="0.7" top="0.787401575" bottom="0.787401575" header="0.3" footer="0.3"/>
  <pageSetup horizontalDpi="600" verticalDpi="600" orientation="landscape" paperSize="9" scale="44" r:id="rId1"/>
  <headerFooter>
    <oddFooter>&amp;L&amp;"-,Fett"&amp;16Anlage 5.3. - Los 3 - Teilergebnisse Stadtbibliothek
Ausschreibung RHV VgV 006-18
Unterhalts- und Grundreinigung städt. Objekte
Große Kreisstadt Weißwasser/O.L.&amp;R&amp;24Seiten 33d</oddFooter>
  </headerFooter>
  <rowBreaks count="1" manualBreakCount="1">
    <brk id="68" min="1" max="27" man="1"/>
  </rowBreaks>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U40"/>
  <sheetViews>
    <sheetView zoomScale="70" zoomScaleNormal="70" zoomScaleSheetLayoutView="40" zoomScalePageLayoutView="60" workbookViewId="0" topLeftCell="A1">
      <selection activeCell="K20" sqref="K20:L20"/>
    </sheetView>
  </sheetViews>
  <sheetFormatPr defaultColWidth="11.421875" defaultRowHeight="15"/>
  <cols>
    <col min="1" max="1" width="19.57421875" style="227" customWidth="1"/>
    <col min="2" max="2" width="7.7109375" style="227" customWidth="1"/>
    <col min="3" max="3" width="30.7109375" style="227" customWidth="1"/>
    <col min="4" max="4" width="15.7109375" style="227" customWidth="1"/>
    <col min="5" max="5" width="8.28125" style="227" customWidth="1"/>
    <col min="6" max="6" width="12.7109375" style="227" customWidth="1"/>
    <col min="7" max="7" width="10.421875" style="227" customWidth="1"/>
    <col min="8" max="8" width="12.7109375" style="227" customWidth="1"/>
    <col min="9" max="9" width="6.8515625" style="227" customWidth="1"/>
    <col min="10" max="10" width="22.421875" style="227" customWidth="1"/>
    <col min="11" max="11" width="25.7109375" style="227" customWidth="1"/>
    <col min="12" max="12" width="24.57421875" style="227" customWidth="1"/>
    <col min="13" max="13" width="22.7109375" style="227" customWidth="1"/>
    <col min="14" max="16" width="20.7109375" style="227" customWidth="1"/>
    <col min="17" max="17" width="25.7109375" style="227" customWidth="1"/>
    <col min="18" max="18" width="5.7109375" style="227" customWidth="1"/>
    <col min="19" max="19" width="25.7109375" style="227" customWidth="1"/>
    <col min="20" max="20" width="5.7109375" style="227" customWidth="1"/>
    <col min="21" max="21" width="4.57421875" style="227" customWidth="1"/>
    <col min="22" max="250" width="11.421875" style="227" customWidth="1"/>
    <col min="251" max="252" width="7.7109375" style="227" customWidth="1"/>
    <col min="253" max="253" width="30.7109375" style="227" customWidth="1"/>
    <col min="254" max="254" width="15.7109375" style="227" customWidth="1"/>
    <col min="255" max="255" width="2.7109375" style="227" customWidth="1"/>
    <col min="256" max="16384" width="14.00390625" style="227" customWidth="1"/>
  </cols>
  <sheetData>
    <row r="1" spans="1:21" ht="54" customHeight="1" thickBot="1">
      <c r="A1" s="231"/>
      <c r="B1" s="1151" t="s">
        <v>155</v>
      </c>
      <c r="C1" s="1152"/>
      <c r="D1" s="1152"/>
      <c r="E1" s="1152"/>
      <c r="F1" s="1152"/>
      <c r="G1" s="1152"/>
      <c r="H1" s="1152"/>
      <c r="I1" s="1152"/>
      <c r="J1" s="1152"/>
      <c r="K1" s="1152"/>
      <c r="L1" s="1152"/>
      <c r="M1" s="1152"/>
      <c r="N1" s="1152"/>
      <c r="O1" s="1153" t="s">
        <v>135</v>
      </c>
      <c r="P1" s="1154"/>
      <c r="Q1" s="1154"/>
      <c r="R1" s="1154"/>
      <c r="S1" s="1154"/>
      <c r="T1" s="1154"/>
      <c r="U1" s="356"/>
    </row>
    <row r="2" spans="1:21" ht="54" customHeight="1" thickBot="1">
      <c r="A2" s="230"/>
      <c r="B2" s="1155" t="s">
        <v>156</v>
      </c>
      <c r="C2" s="1156"/>
      <c r="D2" s="1157"/>
      <c r="E2" s="1155" t="s">
        <v>288</v>
      </c>
      <c r="F2" s="1158"/>
      <c r="G2" s="1158"/>
      <c r="H2" s="1158"/>
      <c r="I2" s="1158"/>
      <c r="J2" s="1158"/>
      <c r="K2" s="1158"/>
      <c r="L2" s="1158"/>
      <c r="M2" s="310"/>
      <c r="N2" s="310"/>
      <c r="O2" s="1318" t="s">
        <v>320</v>
      </c>
      <c r="P2" s="1319"/>
      <c r="Q2" s="1319"/>
      <c r="R2" s="1319"/>
      <c r="S2" s="265" t="s">
        <v>302</v>
      </c>
      <c r="T2" s="265"/>
      <c r="U2" s="228"/>
    </row>
    <row r="3" spans="1:21" ht="18.75" customHeight="1">
      <c r="A3" s="230"/>
      <c r="B3" s="1159" t="s">
        <v>114</v>
      </c>
      <c r="C3" s="1160"/>
      <c r="D3" s="1161"/>
      <c r="E3" s="1165" t="s">
        <v>157</v>
      </c>
      <c r="F3" s="1166"/>
      <c r="G3" s="1166"/>
      <c r="H3" s="1166"/>
      <c r="I3" s="1166"/>
      <c r="J3" s="1166"/>
      <c r="K3" s="1166"/>
      <c r="L3" s="1166"/>
      <c r="M3" s="1166"/>
      <c r="N3" s="1167"/>
      <c r="O3" s="1174" t="s">
        <v>162</v>
      </c>
      <c r="P3" s="1175"/>
      <c r="Q3" s="1175"/>
      <c r="R3" s="1175"/>
      <c r="S3" s="1175"/>
      <c r="T3" s="1176"/>
      <c r="U3" s="228"/>
    </row>
    <row r="4" spans="1:21" ht="18.75" customHeight="1">
      <c r="A4" s="230"/>
      <c r="B4" s="1162"/>
      <c r="C4" s="1163"/>
      <c r="D4" s="1164"/>
      <c r="E4" s="1168"/>
      <c r="F4" s="1169"/>
      <c r="G4" s="1169"/>
      <c r="H4" s="1169"/>
      <c r="I4" s="1169"/>
      <c r="J4" s="1169"/>
      <c r="K4" s="1169"/>
      <c r="L4" s="1169"/>
      <c r="M4" s="1169"/>
      <c r="N4" s="1170"/>
      <c r="O4" s="1177"/>
      <c r="P4" s="1178"/>
      <c r="Q4" s="1178"/>
      <c r="R4" s="1178"/>
      <c r="S4" s="1178"/>
      <c r="T4" s="1179"/>
      <c r="U4" s="228"/>
    </row>
    <row r="5" spans="1:21" ht="18.75" customHeight="1">
      <c r="A5" s="230"/>
      <c r="B5" s="1162"/>
      <c r="C5" s="1163"/>
      <c r="D5" s="1164"/>
      <c r="E5" s="1171"/>
      <c r="F5" s="1172"/>
      <c r="G5" s="1172"/>
      <c r="H5" s="1172"/>
      <c r="I5" s="1172"/>
      <c r="J5" s="1172"/>
      <c r="K5" s="1172"/>
      <c r="L5" s="1172"/>
      <c r="M5" s="1172"/>
      <c r="N5" s="1173"/>
      <c r="O5" s="1180"/>
      <c r="P5" s="1181"/>
      <c r="Q5" s="1181"/>
      <c r="R5" s="1181"/>
      <c r="S5" s="1181"/>
      <c r="T5" s="1182"/>
      <c r="U5" s="228"/>
    </row>
    <row r="6" spans="1:21" ht="18.75" customHeight="1">
      <c r="A6" s="230"/>
      <c r="B6" s="1162"/>
      <c r="C6" s="1163"/>
      <c r="D6" s="1164"/>
      <c r="E6" s="1183" t="s">
        <v>115</v>
      </c>
      <c r="F6" s="1184"/>
      <c r="G6" s="1187"/>
      <c r="H6" s="1189" t="s">
        <v>116</v>
      </c>
      <c r="I6" s="1190"/>
      <c r="J6" s="1191" t="s">
        <v>117</v>
      </c>
      <c r="K6" s="1193" t="s">
        <v>118</v>
      </c>
      <c r="L6" s="884" t="s">
        <v>119</v>
      </c>
      <c r="M6" s="1196" t="s">
        <v>120</v>
      </c>
      <c r="N6" s="1197"/>
      <c r="O6" s="1199" t="s">
        <v>159</v>
      </c>
      <c r="P6" s="1200"/>
      <c r="Q6" s="1199" t="s">
        <v>121</v>
      </c>
      <c r="R6" s="1200"/>
      <c r="S6" s="1199" t="s">
        <v>122</v>
      </c>
      <c r="T6" s="1203"/>
      <c r="U6" s="228"/>
    </row>
    <row r="7" spans="1:21" ht="18.75" customHeight="1">
      <c r="A7" s="230"/>
      <c r="B7" s="1162"/>
      <c r="C7" s="1163"/>
      <c r="D7" s="1164"/>
      <c r="E7" s="1185"/>
      <c r="F7" s="1186"/>
      <c r="G7" s="1187"/>
      <c r="H7" s="1189"/>
      <c r="I7" s="1190"/>
      <c r="J7" s="1191"/>
      <c r="K7" s="1193"/>
      <c r="L7" s="884"/>
      <c r="M7" s="1189"/>
      <c r="N7" s="1197"/>
      <c r="O7" s="1201"/>
      <c r="P7" s="1202"/>
      <c r="Q7" s="1201"/>
      <c r="R7" s="1202"/>
      <c r="S7" s="1201"/>
      <c r="T7" s="1204"/>
      <c r="U7" s="228"/>
    </row>
    <row r="8" spans="1:21" ht="18.75" customHeight="1">
      <c r="A8" s="230"/>
      <c r="B8" s="1162"/>
      <c r="C8" s="1163"/>
      <c r="D8" s="1164"/>
      <c r="E8" s="813"/>
      <c r="F8" s="1186"/>
      <c r="G8" s="1187"/>
      <c r="H8" s="1189"/>
      <c r="I8" s="1190"/>
      <c r="J8" s="1191"/>
      <c r="K8" s="1193"/>
      <c r="L8" s="884"/>
      <c r="M8" s="1198"/>
      <c r="N8" s="1197"/>
      <c r="O8" s="1201"/>
      <c r="P8" s="1202"/>
      <c r="Q8" s="1201"/>
      <c r="R8" s="1202"/>
      <c r="S8" s="1201"/>
      <c r="T8" s="1204"/>
      <c r="U8" s="228"/>
    </row>
    <row r="9" spans="1:21" ht="18.75" customHeight="1">
      <c r="A9" s="230"/>
      <c r="B9" s="1162"/>
      <c r="C9" s="1163"/>
      <c r="D9" s="1164"/>
      <c r="E9" s="813"/>
      <c r="F9" s="1186"/>
      <c r="G9" s="1187"/>
      <c r="H9" s="1189"/>
      <c r="I9" s="1190"/>
      <c r="J9" s="1191"/>
      <c r="K9" s="1193"/>
      <c r="L9" s="884"/>
      <c r="M9" s="474"/>
      <c r="N9" s="237"/>
      <c r="O9" s="1201"/>
      <c r="P9" s="1202"/>
      <c r="Q9" s="1201"/>
      <c r="R9" s="1202"/>
      <c r="S9" s="1201"/>
      <c r="T9" s="1204"/>
      <c r="U9" s="228"/>
    </row>
    <row r="10" spans="1:21" ht="18.75" customHeight="1">
      <c r="A10" s="230"/>
      <c r="B10" s="1162"/>
      <c r="C10" s="1163"/>
      <c r="D10" s="1164"/>
      <c r="E10" s="813"/>
      <c r="F10" s="1186"/>
      <c r="G10" s="1188"/>
      <c r="H10" s="1188"/>
      <c r="I10" s="1190"/>
      <c r="J10" s="1192"/>
      <c r="K10" s="1194"/>
      <c r="L10" s="1195"/>
      <c r="M10" s="599">
        <f>'Eingabe 1 - LOS 3'!E47</f>
        <v>36</v>
      </c>
      <c r="N10" s="238">
        <f>'Eingabe 1 - LOS 3'!F47</f>
        <v>3</v>
      </c>
      <c r="O10" s="1201"/>
      <c r="P10" s="1202"/>
      <c r="Q10" s="1201"/>
      <c r="R10" s="1202"/>
      <c r="S10" s="1205"/>
      <c r="T10" s="1206"/>
      <c r="U10" s="228"/>
    </row>
    <row r="11" spans="1:21" ht="18.75" customHeight="1">
      <c r="A11" s="230"/>
      <c r="B11" s="1162"/>
      <c r="C11" s="1163"/>
      <c r="D11" s="1164"/>
      <c r="E11" s="813"/>
      <c r="F11" s="1186"/>
      <c r="G11" s="1188"/>
      <c r="H11" s="1188"/>
      <c r="I11" s="1190"/>
      <c r="J11" s="1192"/>
      <c r="K11" s="1194"/>
      <c r="L11" s="1195"/>
      <c r="M11" s="600" t="s">
        <v>123</v>
      </c>
      <c r="N11" s="239" t="s">
        <v>124</v>
      </c>
      <c r="O11" s="885" t="s">
        <v>160</v>
      </c>
      <c r="P11" s="886" t="s">
        <v>161</v>
      </c>
      <c r="Q11" s="1211" t="s">
        <v>125</v>
      </c>
      <c r="R11" s="1213">
        <f>'Eingabe 1 - LOS 3'!C38</f>
        <v>1</v>
      </c>
      <c r="S11" s="1215" t="s">
        <v>126</v>
      </c>
      <c r="T11" s="1213">
        <f>'Eingabe 1 - LOS 3'!G47</f>
        <v>3</v>
      </c>
      <c r="U11" s="228"/>
    </row>
    <row r="12" spans="1:21" ht="18.75" customHeight="1">
      <c r="A12" s="230"/>
      <c r="B12" s="1162"/>
      <c r="C12" s="1163"/>
      <c r="D12" s="1164"/>
      <c r="E12" s="813"/>
      <c r="F12" s="1186"/>
      <c r="G12" s="1188"/>
      <c r="H12" s="1188"/>
      <c r="I12" s="1190"/>
      <c r="J12" s="1192"/>
      <c r="K12" s="1194"/>
      <c r="L12" s="1195"/>
      <c r="M12" s="1185" t="s">
        <v>127</v>
      </c>
      <c r="N12" s="1188"/>
      <c r="O12" s="1207"/>
      <c r="P12" s="1209"/>
      <c r="Q12" s="1212"/>
      <c r="R12" s="1214"/>
      <c r="S12" s="1216"/>
      <c r="T12" s="1214"/>
      <c r="U12" s="228"/>
    </row>
    <row r="13" spans="1:21" ht="15.75" customHeight="1" thickBot="1">
      <c r="A13" s="230"/>
      <c r="B13" s="240"/>
      <c r="C13" s="241"/>
      <c r="D13" s="242"/>
      <c r="E13" s="1217"/>
      <c r="F13" s="1218"/>
      <c r="G13" s="244"/>
      <c r="H13" s="244"/>
      <c r="I13" s="245"/>
      <c r="J13" s="243"/>
      <c r="K13" s="246"/>
      <c r="L13" s="245"/>
      <c r="M13" s="247"/>
      <c r="N13" s="244"/>
      <c r="O13" s="1208"/>
      <c r="P13" s="1210"/>
      <c r="Q13" s="1212"/>
      <c r="R13" s="1214"/>
      <c r="S13" s="1216"/>
      <c r="T13" s="1214"/>
      <c r="U13" s="228"/>
    </row>
    <row r="14" spans="1:21" s="229" customFormat="1" ht="30" customHeight="1">
      <c r="A14" s="230"/>
      <c r="B14" s="1219" t="s">
        <v>158</v>
      </c>
      <c r="C14" s="1220"/>
      <c r="D14" s="1220"/>
      <c r="E14" s="1225">
        <f>'Teilerg. - Los 3 -  Bibo'!H65</f>
        <v>52</v>
      </c>
      <c r="F14" s="1226"/>
      <c r="G14" s="579" t="s">
        <v>128</v>
      </c>
      <c r="H14" s="580">
        <f>'Teilerg. - Los 3 -  Bibo'!T65</f>
        <v>0</v>
      </c>
      <c r="I14" s="581" t="s">
        <v>129</v>
      </c>
      <c r="J14" s="582">
        <f>'Teilerg. - Los 3 -  Bibo'!V65</f>
        <v>0</v>
      </c>
      <c r="K14" s="1227">
        <f>(E14*J14)+(E15*J15)+(E16*J16)</f>
        <v>0</v>
      </c>
      <c r="L14" s="583">
        <f>E14*H14</f>
        <v>0</v>
      </c>
      <c r="M14" s="1230">
        <f>K14*N10</f>
        <v>0</v>
      </c>
      <c r="N14" s="1231"/>
      <c r="O14" s="1239">
        <f>'Teilerg. - Los 3 -  Bibo'!AQ65</f>
        <v>0</v>
      </c>
      <c r="P14" s="1239">
        <f>'Teilerg. - Los 3 -  Bibo'!AH65</f>
        <v>0</v>
      </c>
      <c r="Q14" s="1230">
        <f>O14*R11</f>
        <v>0</v>
      </c>
      <c r="R14" s="1242"/>
      <c r="S14" s="1230">
        <f>O14*T11</f>
        <v>0</v>
      </c>
      <c r="T14" s="1242"/>
      <c r="U14" s="228"/>
    </row>
    <row r="15" spans="1:21" s="229" customFormat="1" ht="30" customHeight="1">
      <c r="A15" s="230"/>
      <c r="B15" s="1221"/>
      <c r="C15" s="1222"/>
      <c r="D15" s="1222"/>
      <c r="E15" s="1247">
        <f>'Teilerg. - Los 3 -  Bibo'!H66</f>
        <v>0</v>
      </c>
      <c r="F15" s="1248"/>
      <c r="G15" s="584" t="s">
        <v>128</v>
      </c>
      <c r="H15" s="585">
        <f>'Teilerg. - Los 3 -  Bibo'!T66</f>
        <v>0</v>
      </c>
      <c r="I15" s="586" t="s">
        <v>129</v>
      </c>
      <c r="J15" s="587">
        <f>'Teilerg. - Los 3 -  Bibo'!V66</f>
        <v>0</v>
      </c>
      <c r="K15" s="1228"/>
      <c r="L15" s="588">
        <f>E15*H15</f>
        <v>0</v>
      </c>
      <c r="M15" s="1232"/>
      <c r="N15" s="1233"/>
      <c r="O15" s="1262"/>
      <c r="P15" s="1240"/>
      <c r="Q15" s="1243"/>
      <c r="R15" s="1244"/>
      <c r="S15" s="1243"/>
      <c r="T15" s="1244"/>
      <c r="U15" s="228"/>
    </row>
    <row r="16" spans="1:21" ht="30" customHeight="1" thickBot="1">
      <c r="A16" s="233"/>
      <c r="B16" s="1223"/>
      <c r="C16" s="1224"/>
      <c r="D16" s="1224"/>
      <c r="E16" s="1249">
        <f>'Teilerg. - Los 3 -  Bibo'!H67</f>
        <v>0</v>
      </c>
      <c r="F16" s="1250"/>
      <c r="G16" s="589" t="s">
        <v>128</v>
      </c>
      <c r="H16" s="590">
        <f>'Teilerg. - Los 3 -  Bibo'!T67</f>
        <v>0</v>
      </c>
      <c r="I16" s="591" t="s">
        <v>129</v>
      </c>
      <c r="J16" s="592">
        <f>'Teilerg. - Los 3 -  Bibo'!V67</f>
        <v>0</v>
      </c>
      <c r="K16" s="1229"/>
      <c r="L16" s="593">
        <f>E16*H16</f>
        <v>0</v>
      </c>
      <c r="M16" s="1234"/>
      <c r="N16" s="1235"/>
      <c r="O16" s="1263"/>
      <c r="P16" s="1241"/>
      <c r="Q16" s="1245"/>
      <c r="R16" s="1246"/>
      <c r="S16" s="1245"/>
      <c r="T16" s="1246"/>
      <c r="U16" s="228"/>
    </row>
    <row r="17" spans="1:21" ht="20.25" customHeight="1" thickBot="1">
      <c r="A17" s="233"/>
      <c r="B17" s="601"/>
      <c r="C17" s="601"/>
      <c r="D17" s="601"/>
      <c r="E17" s="312"/>
      <c r="F17" s="602"/>
      <c r="G17" s="311"/>
      <c r="H17" s="261"/>
      <c r="I17" s="313"/>
      <c r="J17" s="261"/>
      <c r="K17" s="603"/>
      <c r="L17" s="261"/>
      <c r="M17" s="603"/>
      <c r="N17" s="604"/>
      <c r="O17" s="1165" t="s">
        <v>163</v>
      </c>
      <c r="P17" s="1251"/>
      <c r="Q17" s="1251"/>
      <c r="R17" s="1251"/>
      <c r="S17" s="1251"/>
      <c r="T17" s="1252"/>
      <c r="U17" s="228"/>
    </row>
    <row r="18" spans="1:21" ht="46.5" customHeight="1" thickBot="1">
      <c r="A18" s="233"/>
      <c r="B18" s="605"/>
      <c r="C18" s="606"/>
      <c r="D18" s="606"/>
      <c r="E18" s="314"/>
      <c r="F18" s="607"/>
      <c r="G18" s="315"/>
      <c r="H18" s="260"/>
      <c r="I18" s="316"/>
      <c r="J18" s="260"/>
      <c r="K18" s="1256" t="s">
        <v>164</v>
      </c>
      <c r="L18" s="804"/>
      <c r="M18" s="1257" t="s">
        <v>174</v>
      </c>
      <c r="N18" s="1259" t="s">
        <v>198</v>
      </c>
      <c r="O18" s="1253"/>
      <c r="P18" s="1254"/>
      <c r="Q18" s="1254"/>
      <c r="R18" s="1254"/>
      <c r="S18" s="1254"/>
      <c r="T18" s="1255"/>
      <c r="U18" s="228"/>
    </row>
    <row r="19" spans="1:21" s="229" customFormat="1" ht="79.5" customHeight="1" thickBot="1">
      <c r="A19" s="230"/>
      <c r="B19" s="336"/>
      <c r="K19" s="805"/>
      <c r="L19" s="806"/>
      <c r="M19" s="1258"/>
      <c r="N19" s="1260"/>
      <c r="O19" s="608"/>
      <c r="P19" s="1256" t="s">
        <v>165</v>
      </c>
      <c r="Q19" s="1261"/>
      <c r="R19" s="1256" t="s">
        <v>166</v>
      </c>
      <c r="S19" s="1264"/>
      <c r="T19" s="1265"/>
      <c r="U19" s="228"/>
    </row>
    <row r="20" spans="1:21" s="229" customFormat="1" ht="30" customHeight="1" thickBot="1">
      <c r="A20" s="336"/>
      <c r="B20" s="1236" t="s">
        <v>289</v>
      </c>
      <c r="C20" s="1237"/>
      <c r="D20" s="1237"/>
      <c r="E20" s="1237"/>
      <c r="F20" s="1237"/>
      <c r="G20" s="1237"/>
      <c r="H20" s="1237"/>
      <c r="I20" s="1237"/>
      <c r="J20" s="1238"/>
      <c r="K20" s="1266">
        <v>10</v>
      </c>
      <c r="L20" s="1267"/>
      <c r="M20" s="595">
        <f>'Eingabe 2 - Los 3'!L87</f>
        <v>0</v>
      </c>
      <c r="N20" s="596">
        <f>IF(C26&gt;0,K20/C26,0)</f>
        <v>0</v>
      </c>
      <c r="O20" s="594"/>
      <c r="P20" s="1268">
        <f>N20*'Eingabe 2 - Los 3'!L87</f>
        <v>0</v>
      </c>
      <c r="Q20" s="1269"/>
      <c r="R20" s="1268">
        <f>P20*T11</f>
        <v>0</v>
      </c>
      <c r="S20" s="1270"/>
      <c r="T20" s="1269"/>
      <c r="U20" s="228"/>
    </row>
    <row r="21" spans="1:21" s="229" customFormat="1" ht="30" customHeight="1" thickBot="1">
      <c r="A21" s="336"/>
      <c r="B21" s="1236" t="s">
        <v>290</v>
      </c>
      <c r="C21" s="1237"/>
      <c r="D21" s="1237"/>
      <c r="E21" s="1237"/>
      <c r="F21" s="1237"/>
      <c r="G21" s="1237"/>
      <c r="H21" s="1237"/>
      <c r="I21" s="1237"/>
      <c r="J21" s="1238"/>
      <c r="K21" s="1266">
        <v>100</v>
      </c>
      <c r="L21" s="1267"/>
      <c r="M21" s="595">
        <f>'Eingabe 2 - Los 3'!L92</f>
        <v>0</v>
      </c>
      <c r="N21" s="596">
        <f>IF(C28&gt;0,K21/C28,0)</f>
        <v>0</v>
      </c>
      <c r="O21" s="594"/>
      <c r="P21" s="1268">
        <f>N21*'Eingabe 2 - Los 3'!L92</f>
        <v>0</v>
      </c>
      <c r="Q21" s="1269"/>
      <c r="R21" s="1268">
        <f>P21*T11</f>
        <v>0</v>
      </c>
      <c r="S21" s="1270"/>
      <c r="T21" s="1269"/>
      <c r="U21" s="228"/>
    </row>
    <row r="22" spans="1:21" s="229" customFormat="1" ht="30" customHeight="1" thickBot="1">
      <c r="A22" s="336"/>
      <c r="B22" s="1236" t="s">
        <v>291</v>
      </c>
      <c r="C22" s="1237"/>
      <c r="D22" s="1237"/>
      <c r="E22" s="1237"/>
      <c r="F22" s="1237"/>
      <c r="G22" s="1237"/>
      <c r="H22" s="1237"/>
      <c r="I22" s="1237"/>
      <c r="J22" s="1238"/>
      <c r="K22" s="1266">
        <v>5</v>
      </c>
      <c r="L22" s="1267"/>
      <c r="M22" s="595">
        <f>'Eingabe 2 - Los 3'!L97</f>
        <v>0</v>
      </c>
      <c r="N22" s="596">
        <f>IF(C30&gt;0,K22/C30,0)</f>
        <v>0</v>
      </c>
      <c r="O22" s="594"/>
      <c r="P22" s="1268">
        <f>N22*'Eingabe 2 - Los 3'!L97</f>
        <v>0</v>
      </c>
      <c r="Q22" s="1269"/>
      <c r="R22" s="1268">
        <f>P22*T11</f>
        <v>0</v>
      </c>
      <c r="S22" s="1270"/>
      <c r="T22" s="1269"/>
      <c r="U22" s="228"/>
    </row>
    <row r="23" spans="1:21" s="229" customFormat="1" ht="30" customHeight="1" thickBot="1">
      <c r="A23" s="336"/>
      <c r="U23" s="228"/>
    </row>
    <row r="24" spans="1:21" s="229" customFormat="1" ht="49.5" customHeight="1" thickBot="1">
      <c r="A24" s="336"/>
      <c r="B24" s="1320" t="s">
        <v>173</v>
      </c>
      <c r="C24" s="828"/>
      <c r="D24" s="828"/>
      <c r="E24" s="828"/>
      <c r="F24" s="828"/>
      <c r="G24" s="828"/>
      <c r="H24" s="828"/>
      <c r="I24" s="829"/>
      <c r="J24" s="1256" t="s">
        <v>175</v>
      </c>
      <c r="K24" s="1312"/>
      <c r="L24" s="609"/>
      <c r="M24" s="1256" t="s">
        <v>176</v>
      </c>
      <c r="N24" s="1271"/>
      <c r="O24" s="473"/>
      <c r="P24" s="361"/>
      <c r="Q24" s="1256" t="s">
        <v>177</v>
      </c>
      <c r="R24" s="1272"/>
      <c r="S24" s="1272"/>
      <c r="T24" s="1273"/>
      <c r="U24" s="228"/>
    </row>
    <row r="25" spans="1:21" s="229" customFormat="1" ht="49.5" customHeight="1" thickBot="1">
      <c r="A25" s="336"/>
      <c r="J25" s="1313"/>
      <c r="K25" s="1314"/>
      <c r="L25" s="610"/>
      <c r="M25" s="1274" t="s">
        <v>179</v>
      </c>
      <c r="N25" s="1275"/>
      <c r="O25" s="362"/>
      <c r="P25" s="363"/>
      <c r="Q25" s="1274" t="s">
        <v>178</v>
      </c>
      <c r="R25" s="1276"/>
      <c r="S25" s="1276"/>
      <c r="T25" s="1277"/>
      <c r="U25" s="228"/>
    </row>
    <row r="26" spans="1:21" s="229" customFormat="1" ht="30" customHeight="1">
      <c r="A26" s="336"/>
      <c r="C26" s="597">
        <f>'Eingabe 2 - Los 3'!J87</f>
        <v>0</v>
      </c>
      <c r="J26" s="337">
        <f>'Eingabe 1 - LOS 3'!A8</f>
        <v>1</v>
      </c>
      <c r="K26" s="344">
        <f>'Eingabe 1 - LOS 3'!B8</f>
        <v>0</v>
      </c>
      <c r="L26" s="358"/>
      <c r="M26" s="1278">
        <f>'Teilerg. - Los 3 -  Bibo'!N65</f>
        <v>0</v>
      </c>
      <c r="N26" s="1280"/>
      <c r="O26" s="364"/>
      <c r="P26" s="365"/>
      <c r="Q26" s="1278">
        <f>'Teilerg. - Los 3 -  Bibo'!AK65</f>
        <v>0</v>
      </c>
      <c r="R26" s="1279"/>
      <c r="S26" s="1279"/>
      <c r="T26" s="1280"/>
      <c r="U26" s="228"/>
    </row>
    <row r="27" spans="1:21" s="229" customFormat="1" ht="30" customHeight="1">
      <c r="A27" s="336"/>
      <c r="C27" s="598"/>
      <c r="J27" s="338">
        <f>'Eingabe 1 - LOS 3'!A10</f>
        <v>2</v>
      </c>
      <c r="K27" s="346">
        <f>'Eingabe 1 - LOS 3'!B10</f>
        <v>0</v>
      </c>
      <c r="L27" s="359"/>
      <c r="M27" s="1281">
        <f>'Teilerg. - Los 3 -  Bibo'!O65</f>
        <v>0</v>
      </c>
      <c r="N27" s="1282"/>
      <c r="O27" s="366"/>
      <c r="P27" s="367"/>
      <c r="Q27" s="1281">
        <f>'Teilerg. - Los 3 -  Bibo'!AL65</f>
        <v>0</v>
      </c>
      <c r="R27" s="1283"/>
      <c r="S27" s="1283"/>
      <c r="T27" s="1282"/>
      <c r="U27" s="228"/>
    </row>
    <row r="28" spans="1:21" s="229" customFormat="1" ht="30" customHeight="1">
      <c r="A28" s="336"/>
      <c r="C28" s="597">
        <f>'Eingabe 2 - Los 3'!J92</f>
        <v>0</v>
      </c>
      <c r="J28" s="338">
        <f>'Eingabe 1 - LOS 3'!A12</f>
        <v>3</v>
      </c>
      <c r="K28" s="346">
        <f>'Eingabe 1 - LOS 3'!B12</f>
        <v>0</v>
      </c>
      <c r="L28" s="359"/>
      <c r="M28" s="1281">
        <f>'Teilerg. - Los 3 -  Bibo'!P65</f>
        <v>0</v>
      </c>
      <c r="N28" s="1282"/>
      <c r="O28" s="366"/>
      <c r="P28" s="367"/>
      <c r="Q28" s="1281">
        <f>'Teilerg. - Los 3 -  Bibo'!AM65</f>
        <v>0</v>
      </c>
      <c r="R28" s="1283"/>
      <c r="S28" s="1283"/>
      <c r="T28" s="1282"/>
      <c r="U28" s="228"/>
    </row>
    <row r="29" spans="1:21" s="229" customFormat="1" ht="30" customHeight="1">
      <c r="A29" s="336"/>
      <c r="C29" s="598"/>
      <c r="J29" s="338">
        <f>'Eingabe 1 - LOS 3'!A14</f>
        <v>4</v>
      </c>
      <c r="K29" s="346">
        <f>'Eingabe 1 - LOS 3'!B14</f>
        <v>0</v>
      </c>
      <c r="L29" s="359"/>
      <c r="M29" s="1281">
        <f>'Teilerg. - Los 3 -  Bibo'!Q65</f>
        <v>0</v>
      </c>
      <c r="N29" s="1282"/>
      <c r="O29" s="366"/>
      <c r="P29" s="367"/>
      <c r="Q29" s="1281">
        <f>'Teilerg. - Los 3 -  Bibo'!AN65</f>
        <v>0</v>
      </c>
      <c r="R29" s="1283"/>
      <c r="S29" s="1283"/>
      <c r="T29" s="1282"/>
      <c r="U29" s="228"/>
    </row>
    <row r="30" spans="1:21" s="229" customFormat="1" ht="30" customHeight="1">
      <c r="A30" s="336"/>
      <c r="C30" s="597">
        <f>'Eingabe 2 - Los 3'!J97</f>
        <v>0</v>
      </c>
      <c r="J30" s="338">
        <f>'Eingabe 1 - LOS 3'!A16</f>
        <v>5</v>
      </c>
      <c r="K30" s="346">
        <f>'Eingabe 1 - LOS 3'!B16</f>
        <v>0</v>
      </c>
      <c r="L30" s="359"/>
      <c r="M30" s="1281">
        <f>'Teilerg. - Los 3 -  Bibo'!R65</f>
        <v>0</v>
      </c>
      <c r="N30" s="1282"/>
      <c r="O30" s="366"/>
      <c r="P30" s="367"/>
      <c r="Q30" s="1281">
        <f>'Teilerg. - Los 3 -  Bibo'!AO65</f>
        <v>0</v>
      </c>
      <c r="R30" s="1283"/>
      <c r="S30" s="1283"/>
      <c r="T30" s="1282"/>
      <c r="U30" s="228"/>
    </row>
    <row r="31" spans="1:21" s="229" customFormat="1" ht="30" customHeight="1" thickBot="1">
      <c r="A31" s="336"/>
      <c r="J31" s="339">
        <f>'Eingabe 1 - LOS 3'!A18</f>
        <v>6</v>
      </c>
      <c r="K31" s="347">
        <f>'Eingabe 1 - LOS 3'!B18</f>
        <v>0</v>
      </c>
      <c r="L31" s="360"/>
      <c r="M31" s="1326">
        <f>'Teilerg. - Los 3 -  Bibo'!S65</f>
        <v>0</v>
      </c>
      <c r="N31" s="1327"/>
      <c r="O31" s="368"/>
      <c r="P31" s="369"/>
      <c r="Q31" s="1326">
        <f>'Teilerg. - Los 3 -  Bibo'!AP65</f>
        <v>0</v>
      </c>
      <c r="R31" s="1328"/>
      <c r="S31" s="1328"/>
      <c r="T31" s="1327"/>
      <c r="U31" s="228"/>
    </row>
    <row r="32" spans="1:21" s="229" customFormat="1" ht="30" customHeight="1">
      <c r="A32" s="336"/>
      <c r="B32" s="1159" t="s">
        <v>209</v>
      </c>
      <c r="C32" s="1303"/>
      <c r="D32" s="1303"/>
      <c r="E32" s="1303"/>
      <c r="F32" s="1304"/>
      <c r="G32" s="1308">
        <v>0</v>
      </c>
      <c r="H32" s="1309"/>
      <c r="J32" s="340"/>
      <c r="K32" s="348"/>
      <c r="L32" s="345"/>
      <c r="M32" s="1321">
        <f>SUM(M26:N31)</f>
        <v>0</v>
      </c>
      <c r="N32" s="1322"/>
      <c r="O32" s="345"/>
      <c r="P32" s="345"/>
      <c r="Q32" s="1321">
        <f>SUM(Q26:T31)</f>
        <v>0</v>
      </c>
      <c r="R32" s="1322"/>
      <c r="S32" s="1322"/>
      <c r="T32" s="1322"/>
      <c r="U32" s="228"/>
    </row>
    <row r="33" spans="1:21" s="229" customFormat="1" ht="39.75" customHeight="1" thickBot="1">
      <c r="A33" s="336"/>
      <c r="B33" s="1305"/>
      <c r="C33" s="1306"/>
      <c r="D33" s="1306"/>
      <c r="E33" s="1306"/>
      <c r="F33" s="1307"/>
      <c r="G33" s="1310"/>
      <c r="H33" s="1311"/>
      <c r="J33" s="340"/>
      <c r="K33" s="348"/>
      <c r="L33" s="345"/>
      <c r="M33" s="1323"/>
      <c r="N33" s="1323"/>
      <c r="O33" s="345"/>
      <c r="P33" s="345"/>
      <c r="Q33" s="1323"/>
      <c r="R33" s="1323"/>
      <c r="S33" s="1323"/>
      <c r="T33" s="1323"/>
      <c r="U33" s="228"/>
    </row>
    <row r="34" spans="1:21" s="229" customFormat="1" ht="30" customHeight="1" thickBot="1">
      <c r="A34" s="336"/>
      <c r="J34" s="340"/>
      <c r="K34" s="341"/>
      <c r="M34" s="342"/>
      <c r="N34" s="611"/>
      <c r="Q34" s="343"/>
      <c r="R34" s="612"/>
      <c r="S34" s="612"/>
      <c r="T34" s="612"/>
      <c r="U34" s="228"/>
    </row>
    <row r="35" spans="1:21" s="229" customFormat="1" ht="69.75" customHeight="1" thickBot="1">
      <c r="A35" s="336"/>
      <c r="B35" s="1284" t="s">
        <v>185</v>
      </c>
      <c r="C35" s="828"/>
      <c r="D35" s="828"/>
      <c r="E35" s="828"/>
      <c r="F35" s="828"/>
      <c r="G35" s="828"/>
      <c r="H35" s="1285"/>
      <c r="I35" s="355"/>
      <c r="J35" s="1256" t="s">
        <v>182</v>
      </c>
      <c r="K35" s="1317"/>
      <c r="L35" s="355"/>
      <c r="M35" s="1256" t="s">
        <v>183</v>
      </c>
      <c r="N35" s="1324"/>
      <c r="O35" s="808"/>
      <c r="P35" s="355"/>
      <c r="Q35" s="1256" t="s">
        <v>184</v>
      </c>
      <c r="R35" s="1324"/>
      <c r="S35" s="1325"/>
      <c r="T35" s="808"/>
      <c r="U35" s="228"/>
    </row>
    <row r="36" spans="1:21" s="229" customFormat="1" ht="60" customHeight="1">
      <c r="A36" s="336"/>
      <c r="B36" s="1301" t="s">
        <v>208</v>
      </c>
      <c r="C36" s="831"/>
      <c r="D36" s="831"/>
      <c r="E36" s="831"/>
      <c r="F36" s="831"/>
      <c r="G36" s="831"/>
      <c r="H36" s="1302"/>
      <c r="I36" s="349"/>
      <c r="J36" s="1286">
        <f>J14+J15+J16</f>
        <v>0</v>
      </c>
      <c r="K36" s="1287"/>
      <c r="L36" s="351"/>
      <c r="M36" s="1286">
        <f>K14</f>
        <v>0</v>
      </c>
      <c r="N36" s="1288"/>
      <c r="O36" s="1287"/>
      <c r="P36" s="351"/>
      <c r="Q36" s="1286">
        <f>M14</f>
        <v>0</v>
      </c>
      <c r="R36" s="1288"/>
      <c r="S36" s="1288"/>
      <c r="T36" s="1287"/>
      <c r="U36" s="228"/>
    </row>
    <row r="37" spans="1:21" s="229" customFormat="1" ht="60" customHeight="1">
      <c r="A37" s="336"/>
      <c r="B37" s="1292" t="s">
        <v>180</v>
      </c>
      <c r="C37" s="1293"/>
      <c r="D37" s="1293"/>
      <c r="E37" s="1293"/>
      <c r="F37" s="1293"/>
      <c r="G37" s="1293"/>
      <c r="H37" s="1294"/>
      <c r="I37" s="335"/>
      <c r="J37" s="1289">
        <f>O14</f>
        <v>0</v>
      </c>
      <c r="K37" s="1290"/>
      <c r="L37" s="352"/>
      <c r="M37" s="1289">
        <f>Q14</f>
        <v>0</v>
      </c>
      <c r="N37" s="1291"/>
      <c r="O37" s="1290"/>
      <c r="P37" s="352"/>
      <c r="Q37" s="1289">
        <f>S14</f>
        <v>0</v>
      </c>
      <c r="R37" s="1291"/>
      <c r="S37" s="1291"/>
      <c r="T37" s="1290"/>
      <c r="U37" s="228"/>
    </row>
    <row r="38" spans="1:21" s="229" customFormat="1" ht="60" customHeight="1" thickBot="1">
      <c r="A38" s="336"/>
      <c r="B38" s="1315" t="s">
        <v>181</v>
      </c>
      <c r="C38" s="799"/>
      <c r="D38" s="799"/>
      <c r="E38" s="799"/>
      <c r="F38" s="799"/>
      <c r="G38" s="799"/>
      <c r="H38" s="1316"/>
      <c r="I38" s="350"/>
      <c r="J38" s="1295">
        <f>P20+P21+P22</f>
        <v>0</v>
      </c>
      <c r="K38" s="1296"/>
      <c r="L38" s="353"/>
      <c r="M38" s="1295">
        <f>P20+P21+P22</f>
        <v>0</v>
      </c>
      <c r="N38" s="1297"/>
      <c r="O38" s="1296"/>
      <c r="P38" s="353"/>
      <c r="Q38" s="1295">
        <f>R20+R21+R22</f>
        <v>0</v>
      </c>
      <c r="R38" s="1297"/>
      <c r="S38" s="1297"/>
      <c r="T38" s="1296"/>
      <c r="U38" s="228"/>
    </row>
    <row r="39" spans="1:21" s="229" customFormat="1" ht="60" customHeight="1" thickBot="1">
      <c r="A39" s="336"/>
      <c r="B39" s="1284" t="s">
        <v>186</v>
      </c>
      <c r="C39" s="828"/>
      <c r="D39" s="828"/>
      <c r="E39" s="828"/>
      <c r="F39" s="828"/>
      <c r="G39" s="828"/>
      <c r="H39" s="1285"/>
      <c r="I39" s="350"/>
      <c r="J39" s="1295"/>
      <c r="K39" s="1296"/>
      <c r="L39" s="353"/>
      <c r="M39" s="1298">
        <f>M36+M37+M38</f>
        <v>0</v>
      </c>
      <c r="N39" s="1299"/>
      <c r="O39" s="1300"/>
      <c r="P39" s="353"/>
      <c r="Q39" s="1298">
        <f>Q36+Q37+Q38</f>
        <v>0</v>
      </c>
      <c r="R39" s="1299"/>
      <c r="S39" s="1299"/>
      <c r="T39" s="1300"/>
      <c r="U39" s="228"/>
    </row>
    <row r="40" spans="1:21" ht="15.75" thickBot="1">
      <c r="A40" s="317"/>
      <c r="B40" s="259"/>
      <c r="C40" s="259"/>
      <c r="D40" s="259"/>
      <c r="E40" s="259"/>
      <c r="F40" s="259"/>
      <c r="G40" s="259"/>
      <c r="H40" s="259"/>
      <c r="I40" s="259"/>
      <c r="J40" s="259"/>
      <c r="K40" s="259"/>
      <c r="L40" s="259"/>
      <c r="M40" s="259"/>
      <c r="N40" s="259"/>
      <c r="O40" s="259"/>
      <c r="P40" s="259"/>
      <c r="Q40" s="259"/>
      <c r="R40" s="259"/>
      <c r="S40" s="259"/>
      <c r="T40" s="259"/>
      <c r="U40" s="357"/>
    </row>
  </sheetData>
  <sheetProtection password="CC67" sheet="1" objects="1" scenarios="1"/>
  <mergeCells count="96">
    <mergeCell ref="O2:R2"/>
    <mergeCell ref="B21:J21"/>
    <mergeCell ref="B22:J22"/>
    <mergeCell ref="B24:I24"/>
    <mergeCell ref="B35:H35"/>
    <mergeCell ref="M32:N33"/>
    <mergeCell ref="Q32:T33"/>
    <mergeCell ref="M35:O35"/>
    <mergeCell ref="Q35:T35"/>
    <mergeCell ref="M29:N29"/>
    <mergeCell ref="Q29:T29"/>
    <mergeCell ref="M30:N30"/>
    <mergeCell ref="Q30:T30"/>
    <mergeCell ref="M31:N31"/>
    <mergeCell ref="Q31:T31"/>
    <mergeCell ref="M26:N26"/>
    <mergeCell ref="B32:F33"/>
    <mergeCell ref="G32:H33"/>
    <mergeCell ref="J24:K25"/>
    <mergeCell ref="B38:H38"/>
    <mergeCell ref="J35:K35"/>
    <mergeCell ref="B39:H39"/>
    <mergeCell ref="J36:K36"/>
    <mergeCell ref="M36:O36"/>
    <mergeCell ref="Q36:T36"/>
    <mergeCell ref="J37:K37"/>
    <mergeCell ref="M37:O37"/>
    <mergeCell ref="Q37:T37"/>
    <mergeCell ref="B37:H37"/>
    <mergeCell ref="J38:K38"/>
    <mergeCell ref="M38:O38"/>
    <mergeCell ref="Q38:T38"/>
    <mergeCell ref="J39:K39"/>
    <mergeCell ref="M39:O39"/>
    <mergeCell ref="Q39:T39"/>
    <mergeCell ref="B36:H36"/>
    <mergeCell ref="Q26:T26"/>
    <mergeCell ref="M27:N27"/>
    <mergeCell ref="Q27:T27"/>
    <mergeCell ref="M28:N28"/>
    <mergeCell ref="Q28:T28"/>
    <mergeCell ref="M24:N24"/>
    <mergeCell ref="Q24:T24"/>
    <mergeCell ref="M25:N25"/>
    <mergeCell ref="Q25:T25"/>
    <mergeCell ref="K21:L21"/>
    <mergeCell ref="P21:Q21"/>
    <mergeCell ref="R21:T21"/>
    <mergeCell ref="K22:L22"/>
    <mergeCell ref="P22:Q22"/>
    <mergeCell ref="R22:T22"/>
    <mergeCell ref="B20:J20"/>
    <mergeCell ref="P14:P16"/>
    <mergeCell ref="Q14:R16"/>
    <mergeCell ref="S14:T16"/>
    <mergeCell ref="E15:F15"/>
    <mergeCell ref="E16:F16"/>
    <mergeCell ref="O17:T18"/>
    <mergeCell ref="K18:L19"/>
    <mergeCell ref="M18:M19"/>
    <mergeCell ref="N18:N19"/>
    <mergeCell ref="P19:Q19"/>
    <mergeCell ref="O14:O16"/>
    <mergeCell ref="R19:T19"/>
    <mergeCell ref="K20:L20"/>
    <mergeCell ref="P20:Q20"/>
    <mergeCell ref="R20:T20"/>
    <mergeCell ref="E13:F13"/>
    <mergeCell ref="B14:D16"/>
    <mergeCell ref="E14:F14"/>
    <mergeCell ref="K14:K16"/>
    <mergeCell ref="M14:N16"/>
    <mergeCell ref="S6:T10"/>
    <mergeCell ref="O11:O13"/>
    <mergeCell ref="P11:P13"/>
    <mergeCell ref="Q11:Q13"/>
    <mergeCell ref="R11:R13"/>
    <mergeCell ref="S11:S13"/>
    <mergeCell ref="T11:T13"/>
    <mergeCell ref="Q6:R10"/>
    <mergeCell ref="B1:N1"/>
    <mergeCell ref="O1:T1"/>
    <mergeCell ref="B2:D2"/>
    <mergeCell ref="E2:L2"/>
    <mergeCell ref="B3:D12"/>
    <mergeCell ref="E3:N5"/>
    <mergeCell ref="O3:T5"/>
    <mergeCell ref="E6:F12"/>
    <mergeCell ref="G6:G12"/>
    <mergeCell ref="H6:I12"/>
    <mergeCell ref="J6:J12"/>
    <mergeCell ref="K6:K12"/>
    <mergeCell ref="L6:L12"/>
    <mergeCell ref="M6:N8"/>
    <mergeCell ref="O6:P10"/>
    <mergeCell ref="M12:N12"/>
  </mergeCells>
  <printOptions/>
  <pageMargins left="0.7" right="0.7" top="0.5869791666666667" bottom="0.787401575" header="0.3" footer="0.3"/>
  <pageSetup horizontalDpi="600" verticalDpi="600" orientation="landscape" paperSize="9" scale="37" r:id="rId1"/>
  <headerFooter>
    <oddFooter>&amp;L&amp;"-,Fett"&amp;20Anlage 5.3. - Los 3 - Preisbildung Stadtbibliothek
Ausschreibung RHV VgV 006-18
Unterhalts- und Grundreinigung städt. Objekte
Große Kreisstadt Weißwasser/O.L.&amp;R&amp;32Seite 33e</oddFooter>
  </headerFooter>
</worksheet>
</file>

<file path=xl/worksheets/sheet6.xml><?xml version="1.0" encoding="utf-8"?>
<worksheet xmlns="http://schemas.openxmlformats.org/spreadsheetml/2006/main" xmlns:r="http://schemas.openxmlformats.org/officeDocument/2006/relationships">
  <dimension ref="A1:AR219"/>
  <sheetViews>
    <sheetView zoomScalePageLayoutView="0" workbookViewId="0" topLeftCell="V38">
      <selection activeCell="AQ61" sqref="AQ61:AQ64"/>
    </sheetView>
  </sheetViews>
  <sheetFormatPr defaultColWidth="11.421875" defaultRowHeight="15"/>
  <cols>
    <col min="1" max="7" width="11.421875" style="613" customWidth="1"/>
    <col min="8" max="8" width="7.57421875" style="614" customWidth="1"/>
    <col min="9" max="9" width="15.7109375" style="614" customWidth="1"/>
    <col min="10" max="10" width="15.00390625" style="615" customWidth="1"/>
    <col min="11" max="11" width="38.00390625" style="614" customWidth="1"/>
    <col min="12" max="12" width="7.7109375" style="614" customWidth="1"/>
    <col min="13" max="13" width="10.7109375" style="614" customWidth="1"/>
    <col min="14" max="19" width="11.140625" style="614" hidden="1" customWidth="1"/>
    <col min="20" max="20" width="18.28125" style="615" customWidth="1"/>
    <col min="21" max="21" width="18.28125" style="613" customWidth="1"/>
    <col min="22" max="24" width="18.28125" style="615" customWidth="1"/>
    <col min="25" max="25" width="2.57421875" style="613" customWidth="1"/>
    <col min="26" max="32" width="11.421875" style="613" customWidth="1"/>
    <col min="33" max="33" width="24.421875" style="614" customWidth="1"/>
    <col min="34" max="34" width="18.28125" style="615" customWidth="1"/>
    <col min="35" max="35" width="7.7109375" style="528" customWidth="1"/>
    <col min="36" max="36" width="10.7109375" style="613" customWidth="1"/>
    <col min="37" max="42" width="10.7109375" style="613" hidden="1" customWidth="1"/>
    <col min="43" max="44" width="18.28125" style="615" customWidth="1"/>
    <col min="45" max="16384" width="11.421875" style="613" customWidth="1"/>
  </cols>
  <sheetData>
    <row r="1" spans="20:44" ht="15.75" thickBot="1">
      <c r="T1" s="1452" t="s">
        <v>298</v>
      </c>
      <c r="U1" s="1453"/>
      <c r="V1" s="1453"/>
      <c r="W1" s="1453"/>
      <c r="X1" s="1456" t="s">
        <v>310</v>
      </c>
      <c r="Y1" s="1457"/>
      <c r="AG1" s="1452" t="s">
        <v>298</v>
      </c>
      <c r="AH1" s="1453"/>
      <c r="AI1" s="1453"/>
      <c r="AJ1" s="1453"/>
      <c r="AK1" s="1453"/>
      <c r="AL1" s="1453"/>
      <c r="AM1" s="1453"/>
      <c r="AN1" s="1453"/>
      <c r="AO1" s="1453"/>
      <c r="AP1" s="1453"/>
      <c r="AQ1" s="1453"/>
      <c r="AR1" s="1461" t="s">
        <v>318</v>
      </c>
    </row>
    <row r="2" spans="1:44" ht="15.75" thickBot="1">
      <c r="A2" s="616"/>
      <c r="B2" s="1437"/>
      <c r="C2" s="1437"/>
      <c r="D2" s="1437"/>
      <c r="E2" s="1437"/>
      <c r="F2" s="1437"/>
      <c r="G2" s="1438"/>
      <c r="H2" s="617"/>
      <c r="I2" s="618"/>
      <c r="J2" s="619"/>
      <c r="K2" s="1454" t="s">
        <v>49</v>
      </c>
      <c r="L2" s="1455"/>
      <c r="M2" s="1455"/>
      <c r="N2" s="1455"/>
      <c r="O2" s="1455"/>
      <c r="P2" s="1455"/>
      <c r="Q2" s="1455"/>
      <c r="R2" s="1455"/>
      <c r="S2" s="1455"/>
      <c r="T2" s="1455"/>
      <c r="U2" s="1455"/>
      <c r="V2" s="1455"/>
      <c r="W2" s="1455"/>
      <c r="X2" s="1458"/>
      <c r="Y2" s="1458"/>
      <c r="Z2" s="1439"/>
      <c r="AA2" s="1437"/>
      <c r="AB2" s="1437"/>
      <c r="AC2" s="1437"/>
      <c r="AD2" s="1437"/>
      <c r="AE2" s="1437"/>
      <c r="AF2" s="1438"/>
      <c r="AG2" s="1459" t="s">
        <v>73</v>
      </c>
      <c r="AH2" s="1460"/>
      <c r="AI2" s="1460"/>
      <c r="AJ2" s="1460"/>
      <c r="AK2" s="1460"/>
      <c r="AL2" s="1460"/>
      <c r="AM2" s="1460"/>
      <c r="AN2" s="1460"/>
      <c r="AO2" s="1460"/>
      <c r="AP2" s="1460"/>
      <c r="AQ2" s="1460"/>
      <c r="AR2" s="1462"/>
    </row>
    <row r="3" spans="1:44" ht="75" customHeight="1">
      <c r="A3" s="1431" t="s">
        <v>301</v>
      </c>
      <c r="B3" s="1432"/>
      <c r="C3" s="1432"/>
      <c r="D3" s="1432"/>
      <c r="E3" s="1432"/>
      <c r="F3" s="1432"/>
      <c r="G3" s="1433"/>
      <c r="H3" s="1429" t="s">
        <v>60</v>
      </c>
      <c r="I3" s="1441"/>
      <c r="J3" s="1407" t="s">
        <v>103</v>
      </c>
      <c r="K3" s="620" t="s">
        <v>63</v>
      </c>
      <c r="L3" s="1451"/>
      <c r="M3" s="1450"/>
      <c r="N3" s="1451" t="s">
        <v>172</v>
      </c>
      <c r="O3" s="1427"/>
      <c r="P3" s="1427"/>
      <c r="Q3" s="1427"/>
      <c r="R3" s="1427"/>
      <c r="S3" s="1426"/>
      <c r="T3" s="1407" t="s">
        <v>66</v>
      </c>
      <c r="U3" s="1407" t="s">
        <v>69</v>
      </c>
      <c r="V3" s="1407" t="s">
        <v>71</v>
      </c>
      <c r="W3" s="1429" t="s">
        <v>72</v>
      </c>
      <c r="X3" s="1430"/>
      <c r="Y3" s="621"/>
      <c r="Z3" s="1431" t="str">
        <f>A3</f>
        <v>Teilergebnisse Los 3
Objekt "Glasmuseum"</v>
      </c>
      <c r="AA3" s="1432"/>
      <c r="AB3" s="1432"/>
      <c r="AC3" s="1432"/>
      <c r="AD3" s="1432"/>
      <c r="AE3" s="1432"/>
      <c r="AF3" s="1433"/>
      <c r="AG3" s="1408" t="s">
        <v>74</v>
      </c>
      <c r="AH3" s="1407" t="s">
        <v>75</v>
      </c>
      <c r="AI3" s="1444"/>
      <c r="AJ3" s="1445"/>
      <c r="AK3" s="1444" t="s">
        <v>172</v>
      </c>
      <c r="AL3" s="1446"/>
      <c r="AM3" s="1446"/>
      <c r="AN3" s="1446"/>
      <c r="AO3" s="1446"/>
      <c r="AP3" s="1447"/>
      <c r="AQ3" s="1407" t="s">
        <v>76</v>
      </c>
      <c r="AR3" s="1407" t="s">
        <v>77</v>
      </c>
    </row>
    <row r="4" spans="1:44" ht="15" customHeight="1">
      <c r="A4" s="1434"/>
      <c r="B4" s="1440"/>
      <c r="C4" s="1440"/>
      <c r="D4" s="1440"/>
      <c r="E4" s="1440"/>
      <c r="F4" s="1440"/>
      <c r="G4" s="1436"/>
      <c r="H4" s="1442"/>
      <c r="I4" s="1441"/>
      <c r="J4" s="1443"/>
      <c r="K4" s="622" t="s">
        <v>64</v>
      </c>
      <c r="L4" s="1449"/>
      <c r="M4" s="1450"/>
      <c r="N4" s="1428"/>
      <c r="O4" s="1448"/>
      <c r="P4" s="1448"/>
      <c r="Q4" s="1448"/>
      <c r="R4" s="1448"/>
      <c r="S4" s="1426"/>
      <c r="T4" s="1407"/>
      <c r="U4" s="1409"/>
      <c r="V4" s="1407"/>
      <c r="W4" s="1429"/>
      <c r="X4" s="1430"/>
      <c r="Y4" s="621"/>
      <c r="Z4" s="1434"/>
      <c r="AA4" s="1435"/>
      <c r="AB4" s="1435"/>
      <c r="AC4" s="1435"/>
      <c r="AD4" s="1435"/>
      <c r="AE4" s="1435"/>
      <c r="AF4" s="1436"/>
      <c r="AG4" s="1409"/>
      <c r="AH4" s="1407"/>
      <c r="AI4" s="1449"/>
      <c r="AJ4" s="1450"/>
      <c r="AK4" s="1428"/>
      <c r="AL4" s="1448"/>
      <c r="AM4" s="1448"/>
      <c r="AN4" s="1448"/>
      <c r="AO4" s="1448"/>
      <c r="AP4" s="1426"/>
      <c r="AQ4" s="1407"/>
      <c r="AR4" s="1407"/>
    </row>
    <row r="5" spans="1:44" ht="15" customHeight="1">
      <c r="A5" s="1434"/>
      <c r="B5" s="1440"/>
      <c r="C5" s="1440"/>
      <c r="D5" s="1440"/>
      <c r="E5" s="1440"/>
      <c r="F5" s="1440"/>
      <c r="G5" s="1436"/>
      <c r="H5" s="1442"/>
      <c r="I5" s="1441"/>
      <c r="J5" s="1443"/>
      <c r="K5" s="1417" t="s">
        <v>65</v>
      </c>
      <c r="L5" s="1451" t="s">
        <v>167</v>
      </c>
      <c r="M5" s="1450"/>
      <c r="N5" s="1428"/>
      <c r="O5" s="1448"/>
      <c r="P5" s="1448"/>
      <c r="Q5" s="1448"/>
      <c r="R5" s="1448"/>
      <c r="S5" s="1426"/>
      <c r="T5" s="1407"/>
      <c r="U5" s="1409"/>
      <c r="V5" s="1407"/>
      <c r="W5" s="1429"/>
      <c r="X5" s="1430"/>
      <c r="Y5" s="623"/>
      <c r="Z5" s="1434"/>
      <c r="AA5" s="1435"/>
      <c r="AB5" s="1435"/>
      <c r="AC5" s="1435"/>
      <c r="AD5" s="1435"/>
      <c r="AE5" s="1435"/>
      <c r="AF5" s="1436"/>
      <c r="AG5" s="1409"/>
      <c r="AH5" s="1407"/>
      <c r="AI5" s="1451" t="s">
        <v>167</v>
      </c>
      <c r="AJ5" s="1450"/>
      <c r="AK5" s="1428"/>
      <c r="AL5" s="1448"/>
      <c r="AM5" s="1448"/>
      <c r="AN5" s="1448"/>
      <c r="AO5" s="1448"/>
      <c r="AP5" s="1426"/>
      <c r="AQ5" s="1407"/>
      <c r="AR5" s="1407"/>
    </row>
    <row r="6" spans="1:44" ht="15" customHeight="1">
      <c r="A6" s="1418" t="s">
        <v>153</v>
      </c>
      <c r="B6" s="1419"/>
      <c r="C6" s="1419"/>
      <c r="D6" s="1419"/>
      <c r="E6" s="1419"/>
      <c r="F6" s="1419"/>
      <c r="G6" s="1420"/>
      <c r="H6" s="1442"/>
      <c r="I6" s="1441"/>
      <c r="J6" s="1443"/>
      <c r="K6" s="1417"/>
      <c r="L6" s="1451" t="s">
        <v>168</v>
      </c>
      <c r="M6" s="1450"/>
      <c r="N6" s="1428"/>
      <c r="O6" s="1448"/>
      <c r="P6" s="1448"/>
      <c r="Q6" s="1448"/>
      <c r="R6" s="1448"/>
      <c r="S6" s="1426"/>
      <c r="T6" s="1407"/>
      <c r="U6" s="1409"/>
      <c r="V6" s="1407"/>
      <c r="W6" s="1429"/>
      <c r="X6" s="1430"/>
      <c r="Y6" s="623"/>
      <c r="Z6" s="1418" t="str">
        <f>A6</f>
        <v>Raumart / 
Reinigungskategorie</v>
      </c>
      <c r="AA6" s="1422"/>
      <c r="AB6" s="1422"/>
      <c r="AC6" s="1422"/>
      <c r="AD6" s="1422"/>
      <c r="AE6" s="1422"/>
      <c r="AF6" s="1423"/>
      <c r="AG6" s="1409"/>
      <c r="AH6" s="1407"/>
      <c r="AI6" s="1451" t="s">
        <v>168</v>
      </c>
      <c r="AJ6" s="1450"/>
      <c r="AK6" s="1428"/>
      <c r="AL6" s="1448"/>
      <c r="AM6" s="1448"/>
      <c r="AN6" s="1448"/>
      <c r="AO6" s="1448"/>
      <c r="AP6" s="1426"/>
      <c r="AQ6" s="1407"/>
      <c r="AR6" s="1407"/>
    </row>
    <row r="7" spans="1:44" ht="15" customHeight="1">
      <c r="A7" s="1421"/>
      <c r="B7" s="1419"/>
      <c r="C7" s="1419"/>
      <c r="D7" s="1419"/>
      <c r="E7" s="1419"/>
      <c r="F7" s="1419"/>
      <c r="G7" s="1420"/>
      <c r="H7" s="1425" t="s">
        <v>61</v>
      </c>
      <c r="I7" s="1426"/>
      <c r="J7" s="1443"/>
      <c r="K7" s="1417"/>
      <c r="L7" s="1451" t="s">
        <v>169</v>
      </c>
      <c r="M7" s="1450"/>
      <c r="N7" s="1428"/>
      <c r="O7" s="1448"/>
      <c r="P7" s="1448"/>
      <c r="Q7" s="1448"/>
      <c r="R7" s="1448"/>
      <c r="S7" s="1426"/>
      <c r="T7" s="1407"/>
      <c r="U7" s="1409"/>
      <c r="V7" s="1407"/>
      <c r="W7" s="1429"/>
      <c r="X7" s="1430"/>
      <c r="Y7" s="623"/>
      <c r="Z7" s="1424"/>
      <c r="AA7" s="1422"/>
      <c r="AB7" s="1422"/>
      <c r="AC7" s="1422"/>
      <c r="AD7" s="1422"/>
      <c r="AE7" s="1422"/>
      <c r="AF7" s="1423"/>
      <c r="AG7" s="1409"/>
      <c r="AH7" s="1407"/>
      <c r="AI7" s="1451" t="s">
        <v>169</v>
      </c>
      <c r="AJ7" s="1450"/>
      <c r="AK7" s="1428"/>
      <c r="AL7" s="1448"/>
      <c r="AM7" s="1448"/>
      <c r="AN7" s="1448"/>
      <c r="AO7" s="1448"/>
      <c r="AP7" s="1426"/>
      <c r="AQ7" s="1407"/>
      <c r="AR7" s="1407"/>
    </row>
    <row r="8" spans="1:44" ht="15">
      <c r="A8" s="1421"/>
      <c r="B8" s="1419"/>
      <c r="C8" s="1419"/>
      <c r="D8" s="1419"/>
      <c r="E8" s="1419"/>
      <c r="F8" s="1419"/>
      <c r="G8" s="1420"/>
      <c r="H8" s="1427"/>
      <c r="I8" s="1426"/>
      <c r="J8" s="1443"/>
      <c r="K8" s="1417"/>
      <c r="L8" s="1451"/>
      <c r="M8" s="1450"/>
      <c r="N8" s="624"/>
      <c r="O8" s="625"/>
      <c r="P8" s="625"/>
      <c r="Q8" s="625"/>
      <c r="R8" s="625"/>
      <c r="S8" s="626"/>
      <c r="T8" s="1407"/>
      <c r="U8" s="1409"/>
      <c r="V8" s="1407"/>
      <c r="W8" s="1429"/>
      <c r="X8" s="1430"/>
      <c r="Y8" s="623"/>
      <c r="Z8" s="1424"/>
      <c r="AA8" s="1422"/>
      <c r="AB8" s="1422"/>
      <c r="AC8" s="1422"/>
      <c r="AD8" s="1422"/>
      <c r="AE8" s="1422"/>
      <c r="AF8" s="1423"/>
      <c r="AG8" s="1409"/>
      <c r="AH8" s="1407"/>
      <c r="AI8" s="1451"/>
      <c r="AJ8" s="1450"/>
      <c r="AK8" s="624"/>
      <c r="AL8" s="625"/>
      <c r="AM8" s="625"/>
      <c r="AN8" s="625"/>
      <c r="AO8" s="625"/>
      <c r="AP8" s="626"/>
      <c r="AQ8" s="1407"/>
      <c r="AR8" s="1407"/>
    </row>
    <row r="9" spans="1:44" ht="15">
      <c r="A9" s="478"/>
      <c r="B9" s="627" t="s">
        <v>149</v>
      </c>
      <c r="C9" s="1400"/>
      <c r="D9" s="1335"/>
      <c r="E9" s="1335"/>
      <c r="F9" s="1401"/>
      <c r="G9" s="1402"/>
      <c r="H9" s="1428" t="s">
        <v>55</v>
      </c>
      <c r="I9" s="1426"/>
      <c r="J9" s="628" t="s">
        <v>9</v>
      </c>
      <c r="K9" s="628" t="s">
        <v>62</v>
      </c>
      <c r="L9" s="1410" t="s">
        <v>170</v>
      </c>
      <c r="M9" s="1411"/>
      <c r="N9" s="629">
        <v>1</v>
      </c>
      <c r="O9" s="630">
        <v>2</v>
      </c>
      <c r="P9" s="630">
        <v>3</v>
      </c>
      <c r="Q9" s="630">
        <v>4</v>
      </c>
      <c r="R9" s="630">
        <v>5</v>
      </c>
      <c r="S9" s="631">
        <v>6</v>
      </c>
      <c r="T9" s="628" t="s">
        <v>67</v>
      </c>
      <c r="U9" s="628" t="s">
        <v>70</v>
      </c>
      <c r="V9" s="628" t="s">
        <v>70</v>
      </c>
      <c r="W9" s="628" t="s">
        <v>70</v>
      </c>
      <c r="X9" s="628" t="s">
        <v>70</v>
      </c>
      <c r="Y9" s="632"/>
      <c r="Z9" s="627" t="s">
        <v>149</v>
      </c>
      <c r="AA9" s="1400"/>
      <c r="AB9" s="1335"/>
      <c r="AC9" s="1335"/>
      <c r="AD9" s="1335"/>
      <c r="AE9" s="1401"/>
      <c r="AF9" s="1402"/>
      <c r="AG9" s="628" t="s">
        <v>62</v>
      </c>
      <c r="AH9" s="628" t="s">
        <v>67</v>
      </c>
      <c r="AI9" s="1410" t="s">
        <v>170</v>
      </c>
      <c r="AJ9" s="1411"/>
      <c r="AK9" s="629">
        <v>1</v>
      </c>
      <c r="AL9" s="630">
        <v>2</v>
      </c>
      <c r="AM9" s="630">
        <v>3</v>
      </c>
      <c r="AN9" s="630">
        <v>4</v>
      </c>
      <c r="AO9" s="630">
        <v>5</v>
      </c>
      <c r="AP9" s="631">
        <v>6</v>
      </c>
      <c r="AQ9" s="628" t="s">
        <v>70</v>
      </c>
      <c r="AR9" s="628" t="s">
        <v>70</v>
      </c>
    </row>
    <row r="10" spans="1:44" ht="15">
      <c r="A10" s="478" t="s">
        <v>148</v>
      </c>
      <c r="B10" s="633" t="s">
        <v>150</v>
      </c>
      <c r="C10" s="1400"/>
      <c r="D10" s="1335"/>
      <c r="E10" s="1335"/>
      <c r="F10" s="1401"/>
      <c r="G10" s="1402"/>
      <c r="H10" s="1403"/>
      <c r="I10" s="1404"/>
      <c r="J10" s="634"/>
      <c r="K10" s="634"/>
      <c r="L10" s="634"/>
      <c r="M10" s="634"/>
      <c r="N10" s="634"/>
      <c r="O10" s="634"/>
      <c r="P10" s="634"/>
      <c r="Q10" s="634"/>
      <c r="R10" s="634"/>
      <c r="S10" s="634"/>
      <c r="T10" s="634"/>
      <c r="U10" s="634"/>
      <c r="V10" s="634"/>
      <c r="W10" s="634"/>
      <c r="X10" s="634"/>
      <c r="Y10" s="635"/>
      <c r="Z10" s="633" t="s">
        <v>150</v>
      </c>
      <c r="AA10" s="1400"/>
      <c r="AB10" s="1335"/>
      <c r="AC10" s="1335"/>
      <c r="AD10" s="1335"/>
      <c r="AE10" s="1401"/>
      <c r="AF10" s="1402"/>
      <c r="AG10" s="634"/>
      <c r="AH10" s="634"/>
      <c r="AI10" s="636"/>
      <c r="AJ10" s="637"/>
      <c r="AK10" s="634"/>
      <c r="AL10" s="634"/>
      <c r="AM10" s="634"/>
      <c r="AN10" s="634"/>
      <c r="AO10" s="634"/>
      <c r="AP10" s="634"/>
      <c r="AQ10" s="634"/>
      <c r="AR10" s="637"/>
    </row>
    <row r="11" spans="1:44" ht="15.75" thickBot="1">
      <c r="A11" s="478" t="s">
        <v>81</v>
      </c>
      <c r="B11" s="633" t="s">
        <v>81</v>
      </c>
      <c r="C11" s="1400" t="s">
        <v>54</v>
      </c>
      <c r="D11" s="1335"/>
      <c r="E11" s="1335"/>
      <c r="F11" s="1401"/>
      <c r="G11" s="1402"/>
      <c r="H11" s="1405"/>
      <c r="I11" s="1406"/>
      <c r="J11" s="638"/>
      <c r="K11" s="638"/>
      <c r="L11" s="638"/>
      <c r="M11" s="638"/>
      <c r="N11" s="638"/>
      <c r="O11" s="638"/>
      <c r="P11" s="638"/>
      <c r="Q11" s="638"/>
      <c r="R11" s="638"/>
      <c r="S11" s="638"/>
      <c r="T11" s="638"/>
      <c r="U11" s="638"/>
      <c r="V11" s="638"/>
      <c r="W11" s="638"/>
      <c r="X11" s="638"/>
      <c r="Y11" s="639"/>
      <c r="Z11" s="633" t="s">
        <v>81</v>
      </c>
      <c r="AA11" s="1400" t="s">
        <v>54</v>
      </c>
      <c r="AB11" s="1335"/>
      <c r="AC11" s="1335"/>
      <c r="AD11" s="1335"/>
      <c r="AE11" s="1401"/>
      <c r="AF11" s="1402"/>
      <c r="AG11" s="638"/>
      <c r="AH11" s="638"/>
      <c r="AI11" s="640"/>
      <c r="AJ11" s="641"/>
      <c r="AK11" s="638"/>
      <c r="AL11" s="638"/>
      <c r="AM11" s="638"/>
      <c r="AN11" s="638"/>
      <c r="AO11" s="638"/>
      <c r="AP11" s="638"/>
      <c r="AQ11" s="638"/>
      <c r="AR11" s="641"/>
    </row>
    <row r="12" spans="1:44" ht="15.75" thickBot="1">
      <c r="A12" s="642"/>
      <c r="B12" s="643"/>
      <c r="C12" s="1412"/>
      <c r="D12" s="1413"/>
      <c r="E12" s="1413"/>
      <c r="F12" s="1413"/>
      <c r="G12" s="1414"/>
      <c r="H12" s="1415"/>
      <c r="I12" s="1416"/>
      <c r="J12" s="644"/>
      <c r="K12" s="645"/>
      <c r="L12" s="645"/>
      <c r="M12" s="645"/>
      <c r="N12" s="645"/>
      <c r="O12" s="645"/>
      <c r="P12" s="645"/>
      <c r="Q12" s="645"/>
      <c r="R12" s="645"/>
      <c r="S12" s="645"/>
      <c r="T12" s="644"/>
      <c r="U12" s="646"/>
      <c r="V12" s="644"/>
      <c r="W12" s="644"/>
      <c r="X12" s="644"/>
      <c r="Y12" s="647"/>
      <c r="Z12" s="643"/>
      <c r="AA12" s="1412"/>
      <c r="AB12" s="1413"/>
      <c r="AC12" s="1413"/>
      <c r="AD12" s="1413"/>
      <c r="AE12" s="1413"/>
      <c r="AF12" s="1414"/>
      <c r="AG12" s="645"/>
      <c r="AH12" s="644"/>
      <c r="AI12" s="648"/>
      <c r="AJ12" s="649"/>
      <c r="AK12" s="645"/>
      <c r="AL12" s="645"/>
      <c r="AM12" s="645"/>
      <c r="AN12" s="645"/>
      <c r="AO12" s="645"/>
      <c r="AP12" s="645"/>
      <c r="AQ12" s="644"/>
      <c r="AR12" s="650"/>
    </row>
    <row r="13" spans="1:44" ht="15" customHeight="1">
      <c r="A13" s="543"/>
      <c r="B13" s="543"/>
      <c r="C13" s="1332" t="str">
        <f>'Eingabe 2 - Los 3'!B22</f>
        <v>Stadtbibliothek - Büroräume, Aufenthaltsraum,  Dachgeschoss</v>
      </c>
      <c r="D13" s="1333"/>
      <c r="E13" s="1333"/>
      <c r="F13" s="1333"/>
      <c r="G13" s="1334"/>
      <c r="H13" s="651">
        <f>'Eingabe 1 - LOS 3'!B26</f>
        <v>52</v>
      </c>
      <c r="I13" s="652" t="s">
        <v>57</v>
      </c>
      <c r="J13" s="653">
        <f>'Aufmaße - Los 3'!V123</f>
        <v>0</v>
      </c>
      <c r="K13" s="1390">
        <f>'Eingabe 2 - Los 3'!G22</f>
        <v>0</v>
      </c>
      <c r="L13" s="1378">
        <f>'Eingabe 2 - Los 3'!H22</f>
        <v>0</v>
      </c>
      <c r="M13" s="1381">
        <f>'Eingabe 2 - Los 3'!I22</f>
        <v>0</v>
      </c>
      <c r="N13" s="1375">
        <f>IF($N$9=L13,(T13+T14+T15),0)</f>
        <v>0</v>
      </c>
      <c r="O13" s="1375">
        <f>IF($O$9=L13,(T13+T14+T15),0)</f>
        <v>0</v>
      </c>
      <c r="P13" s="1375">
        <f>IF($P$9=L13,(T13+T14+T15),0)</f>
        <v>0</v>
      </c>
      <c r="Q13" s="1375">
        <f>IF($Q$9=L13,(T13+T14+T15),0)</f>
        <v>0</v>
      </c>
      <c r="R13" s="1375">
        <f>IF($R$9=L13,(T13+T14+T15),0)</f>
        <v>0</v>
      </c>
      <c r="S13" s="1375">
        <f>IF($S$9=L13,(T13+T14+T15),0)</f>
        <v>0</v>
      </c>
      <c r="T13" s="748">
        <f>IF((K13*H13)&gt;0,J13/K13,0)</f>
        <v>0</v>
      </c>
      <c r="U13" s="1354">
        <f>'Eingabe 2 - Los 3'!I22</f>
        <v>0</v>
      </c>
      <c r="V13" s="749">
        <f>T13*U13</f>
        <v>0</v>
      </c>
      <c r="W13" s="750">
        <f>H13*V13</f>
        <v>0</v>
      </c>
      <c r="X13" s="1395">
        <f>W13+W14+W15</f>
        <v>0</v>
      </c>
      <c r="Y13" s="751"/>
      <c r="Z13" s="654"/>
      <c r="AA13" s="1332" t="str">
        <f>C13</f>
        <v>Stadtbibliothek - Büroräume, Aufenthaltsraum,  Dachgeschoss</v>
      </c>
      <c r="AB13" s="1333"/>
      <c r="AC13" s="1333"/>
      <c r="AD13" s="1333"/>
      <c r="AE13" s="1333"/>
      <c r="AF13" s="1334"/>
      <c r="AG13" s="1378">
        <f>'Eingabe 2 - Los 3'!J22</f>
        <v>0</v>
      </c>
      <c r="AH13" s="1354">
        <f>IF(AG13&gt;0,J16/AG13,0)</f>
        <v>0</v>
      </c>
      <c r="AI13" s="1387">
        <f>'Eingabe 2 - Los 3'!K22</f>
        <v>0</v>
      </c>
      <c r="AJ13" s="1395">
        <f>'Eingabe 2 - Los 3'!L22</f>
        <v>0</v>
      </c>
      <c r="AK13" s="1375">
        <f>IF($AK$9=AI13,AH13,0)</f>
        <v>0</v>
      </c>
      <c r="AL13" s="1375">
        <f>IF($AL$9=AI13,AH13,0)</f>
        <v>0</v>
      </c>
      <c r="AM13" s="1375">
        <f>IF($AM$9=AI13,AH13,0)</f>
        <v>0</v>
      </c>
      <c r="AN13" s="1375">
        <f>IF($AN$9=AI13,AH13,0)</f>
        <v>0</v>
      </c>
      <c r="AO13" s="1375">
        <f>IF($AO$9=AI13,AH13,0)</f>
        <v>0</v>
      </c>
      <c r="AP13" s="1375">
        <f>IF($AP$9=AI13,AH13,0)</f>
        <v>0</v>
      </c>
      <c r="AQ13" s="1354">
        <f>AH13*AJ13</f>
        <v>0</v>
      </c>
      <c r="AR13" s="1354">
        <f>H16*AQ13</f>
        <v>0</v>
      </c>
    </row>
    <row r="14" spans="1:44" ht="15">
      <c r="A14" s="655">
        <v>1</v>
      </c>
      <c r="B14" s="655">
        <f>'Eingabe 2 - Los 3'!A23</f>
        <v>301</v>
      </c>
      <c r="C14" s="1335"/>
      <c r="D14" s="1335"/>
      <c r="E14" s="1335"/>
      <c r="F14" s="1335"/>
      <c r="G14" s="1336"/>
      <c r="H14" s="656">
        <f>'Eingabe 1 - LOS 3'!B28</f>
        <v>0</v>
      </c>
      <c r="I14" s="657" t="s">
        <v>56</v>
      </c>
      <c r="J14" s="658">
        <f>'Aufmaße - Los 3'!W123</f>
        <v>0</v>
      </c>
      <c r="K14" s="1391"/>
      <c r="L14" s="1379"/>
      <c r="M14" s="1382"/>
      <c r="N14" s="1376"/>
      <c r="O14" s="1376"/>
      <c r="P14" s="1376"/>
      <c r="Q14" s="1376"/>
      <c r="R14" s="1376"/>
      <c r="S14" s="1376"/>
      <c r="T14" s="752">
        <f>IF((K13*H14)&gt;0,J14/K13,0)</f>
        <v>0</v>
      </c>
      <c r="U14" s="1393"/>
      <c r="V14" s="753">
        <f>T14*U13</f>
        <v>0</v>
      </c>
      <c r="W14" s="754">
        <f>H14*V14</f>
        <v>0</v>
      </c>
      <c r="X14" s="1396"/>
      <c r="Y14" s="755"/>
      <c r="Z14" s="655">
        <f>B14</f>
        <v>301</v>
      </c>
      <c r="AA14" s="1335"/>
      <c r="AB14" s="1335"/>
      <c r="AC14" s="1335"/>
      <c r="AD14" s="1335"/>
      <c r="AE14" s="1335"/>
      <c r="AF14" s="1336"/>
      <c r="AG14" s="1385"/>
      <c r="AH14" s="1364"/>
      <c r="AI14" s="1388"/>
      <c r="AJ14" s="1398"/>
      <c r="AK14" s="1376"/>
      <c r="AL14" s="1376"/>
      <c r="AM14" s="1376"/>
      <c r="AN14" s="1376"/>
      <c r="AO14" s="1376"/>
      <c r="AP14" s="1376"/>
      <c r="AQ14" s="1364"/>
      <c r="AR14" s="1364"/>
    </row>
    <row r="15" spans="1:44" ht="15.75" thickBot="1">
      <c r="A15" s="659"/>
      <c r="B15" s="659"/>
      <c r="C15" s="1335"/>
      <c r="D15" s="1335"/>
      <c r="E15" s="1335"/>
      <c r="F15" s="1335"/>
      <c r="G15" s="1336"/>
      <c r="H15" s="660">
        <f>'Eingabe 1 - LOS 3'!B30</f>
        <v>0</v>
      </c>
      <c r="I15" s="657" t="s">
        <v>58</v>
      </c>
      <c r="J15" s="661">
        <f>'Aufmaße - Los 3'!X123</f>
        <v>0</v>
      </c>
      <c r="K15" s="1392"/>
      <c r="L15" s="1380"/>
      <c r="M15" s="1383"/>
      <c r="N15" s="1399"/>
      <c r="O15" s="1399"/>
      <c r="P15" s="1399"/>
      <c r="Q15" s="1399"/>
      <c r="R15" s="1399"/>
      <c r="S15" s="1399"/>
      <c r="T15" s="756">
        <f>IF((K13*H15)&gt;0,J15/K13,0)</f>
        <v>0</v>
      </c>
      <c r="U15" s="1394"/>
      <c r="V15" s="757">
        <f>T15*U13</f>
        <v>0</v>
      </c>
      <c r="W15" s="758">
        <f>H15*V15</f>
        <v>0</v>
      </c>
      <c r="X15" s="1397"/>
      <c r="Y15" s="759"/>
      <c r="Z15" s="659"/>
      <c r="AA15" s="1335"/>
      <c r="AB15" s="1335"/>
      <c r="AC15" s="1335"/>
      <c r="AD15" s="1335"/>
      <c r="AE15" s="1335"/>
      <c r="AF15" s="1336"/>
      <c r="AG15" s="1385"/>
      <c r="AH15" s="1364"/>
      <c r="AI15" s="1388"/>
      <c r="AJ15" s="1398"/>
      <c r="AK15" s="1376"/>
      <c r="AL15" s="1376"/>
      <c r="AM15" s="1376"/>
      <c r="AN15" s="1376"/>
      <c r="AO15" s="1376"/>
      <c r="AP15" s="1376"/>
      <c r="AQ15" s="1364"/>
      <c r="AR15" s="1364"/>
    </row>
    <row r="16" spans="1:44" ht="15.75" thickBot="1">
      <c r="A16" s="662"/>
      <c r="B16" s="662"/>
      <c r="C16" s="1337"/>
      <c r="D16" s="1337"/>
      <c r="E16" s="1337"/>
      <c r="F16" s="1337"/>
      <c r="G16" s="1338"/>
      <c r="H16" s="663">
        <f>'Eingabe 1 - LOS 3'!C38</f>
        <v>1</v>
      </c>
      <c r="I16" s="664" t="s">
        <v>59</v>
      </c>
      <c r="J16" s="665">
        <f>'Aufmaße - Los 3'!Y123</f>
        <v>0</v>
      </c>
      <c r="K16" s="666"/>
      <c r="L16" s="666"/>
      <c r="M16" s="760"/>
      <c r="N16" s="761"/>
      <c r="O16" s="761"/>
      <c r="P16" s="761"/>
      <c r="Q16" s="761"/>
      <c r="R16" s="761"/>
      <c r="S16" s="761"/>
      <c r="T16" s="762"/>
      <c r="U16" s="763"/>
      <c r="V16" s="762"/>
      <c r="W16" s="764"/>
      <c r="X16" s="765"/>
      <c r="Y16" s="763"/>
      <c r="Z16" s="662"/>
      <c r="AA16" s="1337"/>
      <c r="AB16" s="1337"/>
      <c r="AC16" s="1337"/>
      <c r="AD16" s="1337"/>
      <c r="AE16" s="1337"/>
      <c r="AF16" s="1338"/>
      <c r="AG16" s="1386"/>
      <c r="AH16" s="1365"/>
      <c r="AI16" s="1389"/>
      <c r="AJ16" s="1397"/>
      <c r="AK16" s="1356"/>
      <c r="AL16" s="1356"/>
      <c r="AM16" s="1356"/>
      <c r="AN16" s="1356"/>
      <c r="AO16" s="1356"/>
      <c r="AP16" s="1356"/>
      <c r="AQ16" s="1365"/>
      <c r="AR16" s="1365"/>
    </row>
    <row r="17" spans="1:44" ht="15" customHeight="1">
      <c r="A17" s="654"/>
      <c r="B17" s="654"/>
      <c r="C17" s="1332" t="str">
        <f>'Eingabe 2 - Los 3'!B27</f>
        <v>Stadtbibliothek - Teeküche/Flur zur Sanitäranlagen Dachgeschoss</v>
      </c>
      <c r="D17" s="1333"/>
      <c r="E17" s="1333"/>
      <c r="F17" s="1333"/>
      <c r="G17" s="1334"/>
      <c r="H17" s="651">
        <f aca="true" t="shared" si="0" ref="H17:H64">H13</f>
        <v>52</v>
      </c>
      <c r="I17" s="652" t="s">
        <v>57</v>
      </c>
      <c r="J17" s="653">
        <f>'Aufmaße - Los 3'!Z123</f>
        <v>0</v>
      </c>
      <c r="K17" s="1390">
        <f>'Eingabe 2 - Los 3'!G27</f>
        <v>0</v>
      </c>
      <c r="L17" s="1378">
        <f>'Eingabe 2 - Los 3'!H27</f>
        <v>0</v>
      </c>
      <c r="M17" s="1381">
        <f>'Eingabe 2 - Los 3'!I27</f>
        <v>0</v>
      </c>
      <c r="N17" s="1375">
        <f>IF($N$9=L17,(T17+T18+T19),0)</f>
        <v>0</v>
      </c>
      <c r="O17" s="1375">
        <f>IF($O$9=L17,(T17+T18+T19),0)</f>
        <v>0</v>
      </c>
      <c r="P17" s="1375">
        <f>IF($P$9=L17,(T17+T18+T19),0)</f>
        <v>0</v>
      </c>
      <c r="Q17" s="1375">
        <f>IF($Q$9=L17,(T17+T18+T19),0)</f>
        <v>0</v>
      </c>
      <c r="R17" s="1375">
        <f>IF($R$9=L17,(T17+T18+T19),0)</f>
        <v>0</v>
      </c>
      <c r="S17" s="1375">
        <f>IF($S$9=L17,(T17+T18+T19),0)</f>
        <v>0</v>
      </c>
      <c r="T17" s="748">
        <f>IF((K17*H17)&gt;0,J17/K17,0)</f>
        <v>0</v>
      </c>
      <c r="U17" s="1354">
        <f>'Eingabe 2 - Los 3'!I27</f>
        <v>0</v>
      </c>
      <c r="V17" s="749">
        <f>T17*U17</f>
        <v>0</v>
      </c>
      <c r="W17" s="750">
        <f>H17*V17</f>
        <v>0</v>
      </c>
      <c r="X17" s="1395">
        <f>W17+W18+W19</f>
        <v>0</v>
      </c>
      <c r="Y17" s="766"/>
      <c r="Z17" s="654"/>
      <c r="AA17" s="1332" t="str">
        <f>C17</f>
        <v>Stadtbibliothek - Teeküche/Flur zur Sanitäranlagen Dachgeschoss</v>
      </c>
      <c r="AB17" s="1333"/>
      <c r="AC17" s="1333"/>
      <c r="AD17" s="1333"/>
      <c r="AE17" s="1333"/>
      <c r="AF17" s="1334"/>
      <c r="AG17" s="1378">
        <f>'Eingabe 2 - Los 3'!J27</f>
        <v>0</v>
      </c>
      <c r="AH17" s="1354">
        <f>IF(AG17&gt;0,J20/AG17,0)</f>
        <v>0</v>
      </c>
      <c r="AI17" s="1387">
        <f>'Eingabe 2 - Los 3'!K27</f>
        <v>0</v>
      </c>
      <c r="AJ17" s="1395">
        <f>'Eingabe 2 - Los 3'!L27</f>
        <v>0</v>
      </c>
      <c r="AK17" s="1375">
        <f>IF($AK$9=AI17,AH17,0)</f>
        <v>0</v>
      </c>
      <c r="AL17" s="1375">
        <f>IF($AL$9=AI17,AH17,0)</f>
        <v>0</v>
      </c>
      <c r="AM17" s="1375">
        <f>IF($AM$9=AI17,AH17,0)</f>
        <v>0</v>
      </c>
      <c r="AN17" s="1375">
        <f>IF($AN$9=AI17,AH17,0)</f>
        <v>0</v>
      </c>
      <c r="AO17" s="1375">
        <f>IF($AO$9=AI17,AH17,0)</f>
        <v>0</v>
      </c>
      <c r="AP17" s="1375">
        <f>IF($AP$9=AI17,AH17,0)</f>
        <v>0</v>
      </c>
      <c r="AQ17" s="1354">
        <f>AH17*AJ17</f>
        <v>0</v>
      </c>
      <c r="AR17" s="1354">
        <f>H20*AQ17</f>
        <v>0</v>
      </c>
    </row>
    <row r="18" spans="1:44" ht="15">
      <c r="A18" s="655">
        <v>2</v>
      </c>
      <c r="B18" s="655">
        <f>'Eingabe 2 - Los 3'!A28</f>
        <v>302</v>
      </c>
      <c r="C18" s="1335"/>
      <c r="D18" s="1335"/>
      <c r="E18" s="1335"/>
      <c r="F18" s="1335"/>
      <c r="G18" s="1336"/>
      <c r="H18" s="656">
        <f t="shared" si="0"/>
        <v>0</v>
      </c>
      <c r="I18" s="657" t="s">
        <v>56</v>
      </c>
      <c r="J18" s="658">
        <f>'Aufmaße - Los 3'!AA123</f>
        <v>0</v>
      </c>
      <c r="K18" s="1391"/>
      <c r="L18" s="1379"/>
      <c r="M18" s="1382"/>
      <c r="N18" s="1376"/>
      <c r="O18" s="1376"/>
      <c r="P18" s="1376"/>
      <c r="Q18" s="1376"/>
      <c r="R18" s="1376"/>
      <c r="S18" s="1376"/>
      <c r="T18" s="752">
        <f>IF((K17*H18)&gt;0,J18/K17,0)</f>
        <v>0</v>
      </c>
      <c r="U18" s="1393"/>
      <c r="V18" s="753">
        <f>T18*U17</f>
        <v>0</v>
      </c>
      <c r="W18" s="754">
        <f>H18*V18</f>
        <v>0</v>
      </c>
      <c r="X18" s="1396"/>
      <c r="Y18" s="767"/>
      <c r="Z18" s="655">
        <f>B18</f>
        <v>302</v>
      </c>
      <c r="AA18" s="1335"/>
      <c r="AB18" s="1335"/>
      <c r="AC18" s="1335"/>
      <c r="AD18" s="1335"/>
      <c r="AE18" s="1335"/>
      <c r="AF18" s="1336"/>
      <c r="AG18" s="1385"/>
      <c r="AH18" s="1364"/>
      <c r="AI18" s="1388"/>
      <c r="AJ18" s="1398"/>
      <c r="AK18" s="1376"/>
      <c r="AL18" s="1376"/>
      <c r="AM18" s="1376"/>
      <c r="AN18" s="1376"/>
      <c r="AO18" s="1376"/>
      <c r="AP18" s="1376"/>
      <c r="AQ18" s="1364"/>
      <c r="AR18" s="1364"/>
    </row>
    <row r="19" spans="1:44" ht="15.75" thickBot="1">
      <c r="A19" s="659"/>
      <c r="B19" s="659"/>
      <c r="C19" s="1335"/>
      <c r="D19" s="1335"/>
      <c r="E19" s="1335"/>
      <c r="F19" s="1335"/>
      <c r="G19" s="1336"/>
      <c r="H19" s="660">
        <f t="shared" si="0"/>
        <v>0</v>
      </c>
      <c r="I19" s="657" t="s">
        <v>58</v>
      </c>
      <c r="J19" s="661">
        <f>'Aufmaße - Los 3'!AB123</f>
        <v>0</v>
      </c>
      <c r="K19" s="1392"/>
      <c r="L19" s="1380"/>
      <c r="M19" s="1383"/>
      <c r="N19" s="1399"/>
      <c r="O19" s="1399"/>
      <c r="P19" s="1399"/>
      <c r="Q19" s="1399"/>
      <c r="R19" s="1399"/>
      <c r="S19" s="1399"/>
      <c r="T19" s="756">
        <f>IF((K17*H19)&gt;0,J19/K17,0)</f>
        <v>0</v>
      </c>
      <c r="U19" s="1394"/>
      <c r="V19" s="757">
        <f>T19*U17</f>
        <v>0</v>
      </c>
      <c r="W19" s="758">
        <f>H19*V19</f>
        <v>0</v>
      </c>
      <c r="X19" s="1397"/>
      <c r="Y19" s="768"/>
      <c r="Z19" s="659"/>
      <c r="AA19" s="1335"/>
      <c r="AB19" s="1335"/>
      <c r="AC19" s="1335"/>
      <c r="AD19" s="1335"/>
      <c r="AE19" s="1335"/>
      <c r="AF19" s="1336"/>
      <c r="AG19" s="1385"/>
      <c r="AH19" s="1364"/>
      <c r="AI19" s="1388"/>
      <c r="AJ19" s="1398"/>
      <c r="AK19" s="1376"/>
      <c r="AL19" s="1376"/>
      <c r="AM19" s="1376"/>
      <c r="AN19" s="1376"/>
      <c r="AO19" s="1376"/>
      <c r="AP19" s="1376"/>
      <c r="AQ19" s="1364"/>
      <c r="AR19" s="1364"/>
    </row>
    <row r="20" spans="1:44" ht="15.75" thickBot="1">
      <c r="A20" s="662"/>
      <c r="B20" s="662"/>
      <c r="C20" s="1337"/>
      <c r="D20" s="1337"/>
      <c r="E20" s="1337"/>
      <c r="F20" s="1337"/>
      <c r="G20" s="1338"/>
      <c r="H20" s="663">
        <f t="shared" si="0"/>
        <v>1</v>
      </c>
      <c r="I20" s="664" t="s">
        <v>59</v>
      </c>
      <c r="J20" s="665">
        <f>'Aufmaße - Los 3'!AC123</f>
        <v>0</v>
      </c>
      <c r="K20" s="678"/>
      <c r="L20" s="678"/>
      <c r="M20" s="769"/>
      <c r="N20" s="674"/>
      <c r="O20" s="674"/>
      <c r="P20" s="674"/>
      <c r="Q20" s="674"/>
      <c r="R20" s="674"/>
      <c r="S20" s="674"/>
      <c r="T20" s="762"/>
      <c r="U20" s="763"/>
      <c r="V20" s="762"/>
      <c r="W20" s="764"/>
      <c r="X20" s="765"/>
      <c r="Y20" s="763"/>
      <c r="Z20" s="662"/>
      <c r="AA20" s="1337"/>
      <c r="AB20" s="1337"/>
      <c r="AC20" s="1337"/>
      <c r="AD20" s="1337"/>
      <c r="AE20" s="1337"/>
      <c r="AF20" s="1338"/>
      <c r="AG20" s="1386"/>
      <c r="AH20" s="1365"/>
      <c r="AI20" s="1389"/>
      <c r="AJ20" s="1397"/>
      <c r="AK20" s="1356"/>
      <c r="AL20" s="1356"/>
      <c r="AM20" s="1356"/>
      <c r="AN20" s="1356"/>
      <c r="AO20" s="1356"/>
      <c r="AP20" s="1356"/>
      <c r="AQ20" s="1365"/>
      <c r="AR20" s="1365"/>
    </row>
    <row r="21" spans="1:44" ht="15" customHeight="1">
      <c r="A21" s="654"/>
      <c r="B21" s="654"/>
      <c r="C21" s="1332" t="str">
        <f>'Eingabe 2 - Los 3'!B32</f>
        <v>Stadtbibliothek - Treppen/Dachgeschoss/Obergeschoss/Erdgeschoss/Keller</v>
      </c>
      <c r="D21" s="1333"/>
      <c r="E21" s="1333"/>
      <c r="F21" s="1333"/>
      <c r="G21" s="1334"/>
      <c r="H21" s="651">
        <f t="shared" si="0"/>
        <v>52</v>
      </c>
      <c r="I21" s="652" t="s">
        <v>57</v>
      </c>
      <c r="J21" s="653">
        <f>'Aufmaße - Los 3'!AD123</f>
        <v>0</v>
      </c>
      <c r="K21" s="1390">
        <f>'Eingabe 2 - Los 3'!G32</f>
        <v>0</v>
      </c>
      <c r="L21" s="1378">
        <f>'Eingabe 2 - Los 3'!H32</f>
        <v>0</v>
      </c>
      <c r="M21" s="1381">
        <f>'Eingabe 2 - Los 3'!I32</f>
        <v>0</v>
      </c>
      <c r="N21" s="1375">
        <f>IF($N$9=L21,(T21+T22+T23),0)</f>
        <v>0</v>
      </c>
      <c r="O21" s="1375">
        <f>IF($O$9=L21,(T21+T22+T23),0)</f>
        <v>0</v>
      </c>
      <c r="P21" s="1375">
        <f>IF($P$9=L21,(T21+T22+T23),0)</f>
        <v>0</v>
      </c>
      <c r="Q21" s="1375">
        <f>IF($Q$9=L21,(T21+T22+T23),0)</f>
        <v>0</v>
      </c>
      <c r="R21" s="1375">
        <f>IF($R$9=L21,(T21+T22+T23),0)</f>
        <v>0</v>
      </c>
      <c r="S21" s="1375">
        <f>IF($S$9=L21,(T21+T22+T23),0)</f>
        <v>0</v>
      </c>
      <c r="T21" s="748">
        <f>IF((K21*H21)&gt;0,J21/K21,0)</f>
        <v>0</v>
      </c>
      <c r="U21" s="1354">
        <f>'Eingabe 2 - Los 3'!I32</f>
        <v>0</v>
      </c>
      <c r="V21" s="749">
        <f>T21*U21</f>
        <v>0</v>
      </c>
      <c r="W21" s="750">
        <f>H21*V21</f>
        <v>0</v>
      </c>
      <c r="X21" s="1395">
        <f>W21+W22+W23</f>
        <v>0</v>
      </c>
      <c r="Y21" s="766"/>
      <c r="Z21" s="654"/>
      <c r="AA21" s="1332" t="str">
        <f>C21</f>
        <v>Stadtbibliothek - Treppen/Dachgeschoss/Obergeschoss/Erdgeschoss/Keller</v>
      </c>
      <c r="AB21" s="1333"/>
      <c r="AC21" s="1333"/>
      <c r="AD21" s="1333"/>
      <c r="AE21" s="1333"/>
      <c r="AF21" s="1334"/>
      <c r="AG21" s="1378">
        <f>'Eingabe 2 - Los 3'!J32</f>
        <v>0</v>
      </c>
      <c r="AH21" s="1354">
        <f>IF(AG21&gt;0,J24/AG21,0)</f>
        <v>0</v>
      </c>
      <c r="AI21" s="1387">
        <f>'Eingabe 2 - Los 3'!K32</f>
        <v>0</v>
      </c>
      <c r="AJ21" s="1395">
        <f>'Eingabe 2 - Los 3'!L32</f>
        <v>0</v>
      </c>
      <c r="AK21" s="1375">
        <f>IF($AK$9=AI21,AH21,0)</f>
        <v>0</v>
      </c>
      <c r="AL21" s="1375">
        <f>IF($AL$9=AI21,AH21,0)</f>
        <v>0</v>
      </c>
      <c r="AM21" s="1375">
        <f>IF($AM$9=AI21,AH21,0)</f>
        <v>0</v>
      </c>
      <c r="AN21" s="1375">
        <f>IF($AN$9=AI21,AH21,0)</f>
        <v>0</v>
      </c>
      <c r="AO21" s="1375">
        <f>IF($AO$9=AI21,AH21,0)</f>
        <v>0</v>
      </c>
      <c r="AP21" s="1375">
        <f>IF($AP$9=AI21,AH21,0)</f>
        <v>0</v>
      </c>
      <c r="AQ21" s="1354">
        <f>AH21*AJ21</f>
        <v>0</v>
      </c>
      <c r="AR21" s="1354">
        <f>H24*AQ21</f>
        <v>0</v>
      </c>
    </row>
    <row r="22" spans="1:44" ht="15">
      <c r="A22" s="655">
        <v>3</v>
      </c>
      <c r="B22" s="655">
        <f>'Eingabe 2 - Los 3'!A33</f>
        <v>303</v>
      </c>
      <c r="C22" s="1335"/>
      <c r="D22" s="1335"/>
      <c r="E22" s="1335"/>
      <c r="F22" s="1335"/>
      <c r="G22" s="1336"/>
      <c r="H22" s="656">
        <f t="shared" si="0"/>
        <v>0</v>
      </c>
      <c r="I22" s="657" t="s">
        <v>56</v>
      </c>
      <c r="J22" s="658">
        <f>'Aufmaße - Los 3'!AE123</f>
        <v>0</v>
      </c>
      <c r="K22" s="1391"/>
      <c r="L22" s="1379"/>
      <c r="M22" s="1382"/>
      <c r="N22" s="1376"/>
      <c r="O22" s="1376"/>
      <c r="P22" s="1376"/>
      <c r="Q22" s="1376"/>
      <c r="R22" s="1376"/>
      <c r="S22" s="1376"/>
      <c r="T22" s="752">
        <f>IF((K21*H22)&gt;0,J22/K21,0)</f>
        <v>0</v>
      </c>
      <c r="U22" s="1393"/>
      <c r="V22" s="753">
        <f>T22*U21</f>
        <v>0</v>
      </c>
      <c r="W22" s="754">
        <f>H22*V22</f>
        <v>0</v>
      </c>
      <c r="X22" s="1396"/>
      <c r="Y22" s="767"/>
      <c r="Z22" s="655">
        <f>B22</f>
        <v>303</v>
      </c>
      <c r="AA22" s="1335"/>
      <c r="AB22" s="1335"/>
      <c r="AC22" s="1335"/>
      <c r="AD22" s="1335"/>
      <c r="AE22" s="1335"/>
      <c r="AF22" s="1336"/>
      <c r="AG22" s="1385"/>
      <c r="AH22" s="1364"/>
      <c r="AI22" s="1388"/>
      <c r="AJ22" s="1398"/>
      <c r="AK22" s="1376"/>
      <c r="AL22" s="1376"/>
      <c r="AM22" s="1376"/>
      <c r="AN22" s="1376"/>
      <c r="AO22" s="1376"/>
      <c r="AP22" s="1376"/>
      <c r="AQ22" s="1364"/>
      <c r="AR22" s="1364"/>
    </row>
    <row r="23" spans="1:44" ht="15.75" thickBot="1">
      <c r="A23" s="667"/>
      <c r="B23" s="667"/>
      <c r="C23" s="1335"/>
      <c r="D23" s="1335"/>
      <c r="E23" s="1335"/>
      <c r="F23" s="1335"/>
      <c r="G23" s="1336"/>
      <c r="H23" s="660">
        <f t="shared" si="0"/>
        <v>0</v>
      </c>
      <c r="I23" s="657" t="s">
        <v>58</v>
      </c>
      <c r="J23" s="661">
        <f>'Aufmaße - Los 3'!AF123</f>
        <v>0</v>
      </c>
      <c r="K23" s="1392"/>
      <c r="L23" s="1380"/>
      <c r="M23" s="1383"/>
      <c r="N23" s="1399"/>
      <c r="O23" s="1399"/>
      <c r="P23" s="1399"/>
      <c r="Q23" s="1399"/>
      <c r="R23" s="1399"/>
      <c r="S23" s="1399"/>
      <c r="T23" s="756">
        <f>IF((K21*H23)&gt;0,J23/K21,0)</f>
        <v>0</v>
      </c>
      <c r="U23" s="1394"/>
      <c r="V23" s="757">
        <f>T23*U21</f>
        <v>0</v>
      </c>
      <c r="W23" s="758">
        <f>H23*V23</f>
        <v>0</v>
      </c>
      <c r="X23" s="1397"/>
      <c r="Y23" s="768"/>
      <c r="Z23" s="667"/>
      <c r="AA23" s="1335"/>
      <c r="AB23" s="1335"/>
      <c r="AC23" s="1335"/>
      <c r="AD23" s="1335"/>
      <c r="AE23" s="1335"/>
      <c r="AF23" s="1336"/>
      <c r="AG23" s="1385"/>
      <c r="AH23" s="1364"/>
      <c r="AI23" s="1388"/>
      <c r="AJ23" s="1398"/>
      <c r="AK23" s="1376"/>
      <c r="AL23" s="1376"/>
      <c r="AM23" s="1376"/>
      <c r="AN23" s="1376"/>
      <c r="AO23" s="1376"/>
      <c r="AP23" s="1376"/>
      <c r="AQ23" s="1364"/>
      <c r="AR23" s="1364"/>
    </row>
    <row r="24" spans="1:44" ht="15.75" thickBot="1">
      <c r="A24" s="668"/>
      <c r="B24" s="668"/>
      <c r="C24" s="1337"/>
      <c r="D24" s="1337"/>
      <c r="E24" s="1337"/>
      <c r="F24" s="1337"/>
      <c r="G24" s="1338"/>
      <c r="H24" s="663">
        <f t="shared" si="0"/>
        <v>1</v>
      </c>
      <c r="I24" s="664" t="s">
        <v>59</v>
      </c>
      <c r="J24" s="665">
        <f>'Aufmaße - Los 3'!AG123</f>
        <v>0</v>
      </c>
      <c r="K24" s="669"/>
      <c r="L24" s="669"/>
      <c r="M24" s="770"/>
      <c r="N24" s="771"/>
      <c r="O24" s="771"/>
      <c r="P24" s="771"/>
      <c r="Q24" s="771"/>
      <c r="R24" s="771"/>
      <c r="S24" s="771"/>
      <c r="T24" s="762"/>
      <c r="U24" s="763"/>
      <c r="V24" s="762"/>
      <c r="W24" s="764"/>
      <c r="X24" s="765"/>
      <c r="Y24" s="763"/>
      <c r="Z24" s="668"/>
      <c r="AA24" s="1337"/>
      <c r="AB24" s="1337"/>
      <c r="AC24" s="1337"/>
      <c r="AD24" s="1337"/>
      <c r="AE24" s="1337"/>
      <c r="AF24" s="1338"/>
      <c r="AG24" s="1386"/>
      <c r="AH24" s="1365"/>
      <c r="AI24" s="1389"/>
      <c r="AJ24" s="1397"/>
      <c r="AK24" s="1356"/>
      <c r="AL24" s="1356"/>
      <c r="AM24" s="1356"/>
      <c r="AN24" s="1356"/>
      <c r="AO24" s="1356"/>
      <c r="AP24" s="1356"/>
      <c r="AQ24" s="1365"/>
      <c r="AR24" s="1365"/>
    </row>
    <row r="25" spans="1:44" ht="15" customHeight="1">
      <c r="A25" s="654"/>
      <c r="B25" s="654"/>
      <c r="C25" s="1332" t="str">
        <f>'Eingabe 2 - Los 3'!B37</f>
        <v>Stadtbibliothek - Internetcafe, Belletristik, Fachliteratur, Kinderbibliothek,Historisches Archiv</v>
      </c>
      <c r="D25" s="1333"/>
      <c r="E25" s="1333"/>
      <c r="F25" s="1333"/>
      <c r="G25" s="1334"/>
      <c r="H25" s="651">
        <f t="shared" si="0"/>
        <v>52</v>
      </c>
      <c r="I25" s="652" t="s">
        <v>57</v>
      </c>
      <c r="J25" s="653">
        <f>'Aufmaße - Los 3'!AH123</f>
        <v>0</v>
      </c>
      <c r="K25" s="1390">
        <f>'Eingabe 2 - Los 3'!G37</f>
        <v>0</v>
      </c>
      <c r="L25" s="1378">
        <f>'Eingabe 2 - Los 3'!H37</f>
        <v>0</v>
      </c>
      <c r="M25" s="1381">
        <f>'Eingabe 2 - Los 3'!I37</f>
        <v>0</v>
      </c>
      <c r="N25" s="1375">
        <f>IF($N$9=L25,(T25+T26+T27),0)</f>
        <v>0</v>
      </c>
      <c r="O25" s="1375">
        <f>IF($O$9=L25,(T25+T26+T27),0)</f>
        <v>0</v>
      </c>
      <c r="P25" s="1375">
        <f>IF($P$9=L25,(T25+T26+T27),0)</f>
        <v>0</v>
      </c>
      <c r="Q25" s="1375">
        <f>IF($Q$9=L25,(T25+T26+T27),0)</f>
        <v>0</v>
      </c>
      <c r="R25" s="1375">
        <f>IF($R$9=L25,(T25+T26+T27),0)</f>
        <v>0</v>
      </c>
      <c r="S25" s="1375">
        <f>IF($S$9=L25,(T25+T26+T27),0)</f>
        <v>0</v>
      </c>
      <c r="T25" s="748">
        <f>IF((K25*H25)&gt;0,J25/K25,0)</f>
        <v>0</v>
      </c>
      <c r="U25" s="1354">
        <f>'Eingabe 2 - Los 3'!I37</f>
        <v>0</v>
      </c>
      <c r="V25" s="749">
        <f>T25*U25</f>
        <v>0</v>
      </c>
      <c r="W25" s="750">
        <f>H25*V25</f>
        <v>0</v>
      </c>
      <c r="X25" s="1395">
        <f>W25+W26+W27</f>
        <v>0</v>
      </c>
      <c r="Y25" s="766"/>
      <c r="Z25" s="654"/>
      <c r="AA25" s="1332" t="str">
        <f>C25</f>
        <v>Stadtbibliothek - Internetcafe, Belletristik, Fachliteratur, Kinderbibliothek,Historisches Archiv</v>
      </c>
      <c r="AB25" s="1333"/>
      <c r="AC25" s="1333"/>
      <c r="AD25" s="1333"/>
      <c r="AE25" s="1333"/>
      <c r="AF25" s="1334"/>
      <c r="AG25" s="1378">
        <f>'Eingabe 2 - Los 3'!J37</f>
        <v>0</v>
      </c>
      <c r="AH25" s="1354">
        <f>IF(AG25&gt;0,J28/AG25,0)</f>
        <v>0</v>
      </c>
      <c r="AI25" s="1387">
        <f>'Eingabe 2 - Los 3'!K37</f>
        <v>0</v>
      </c>
      <c r="AJ25" s="1395">
        <f>'Eingabe 2 - Los 3'!L37</f>
        <v>0</v>
      </c>
      <c r="AK25" s="1375">
        <f>IF($AK$9=AI25,AH25,0)</f>
        <v>0</v>
      </c>
      <c r="AL25" s="1375">
        <f>IF($AL$9=AI25,AH25,0)</f>
        <v>0</v>
      </c>
      <c r="AM25" s="1375">
        <f>IF($AM$9=AI25,AH25,0)</f>
        <v>0</v>
      </c>
      <c r="AN25" s="1375">
        <f>IF($AN$9=AI25,AH25,0)</f>
        <v>0</v>
      </c>
      <c r="AO25" s="1375">
        <f>IF($AO$9=AI25,AH25,0)</f>
        <v>0</v>
      </c>
      <c r="AP25" s="1375">
        <f>IF($AP$9=AI25,AH25,0)</f>
        <v>0</v>
      </c>
      <c r="AQ25" s="1354">
        <f>AH25*AJ25</f>
        <v>0</v>
      </c>
      <c r="AR25" s="1354">
        <f>H28*AQ25</f>
        <v>0</v>
      </c>
    </row>
    <row r="26" spans="1:44" ht="15">
      <c r="A26" s="655">
        <v>4</v>
      </c>
      <c r="B26" s="655">
        <f>'Eingabe 2 - Los 3'!A38</f>
        <v>304</v>
      </c>
      <c r="C26" s="1335"/>
      <c r="D26" s="1335"/>
      <c r="E26" s="1335"/>
      <c r="F26" s="1335"/>
      <c r="G26" s="1336"/>
      <c r="H26" s="656">
        <f t="shared" si="0"/>
        <v>0</v>
      </c>
      <c r="I26" s="657" t="s">
        <v>56</v>
      </c>
      <c r="J26" s="658">
        <f>'Aufmaße - Los 3'!AI123</f>
        <v>0</v>
      </c>
      <c r="K26" s="1391"/>
      <c r="L26" s="1379"/>
      <c r="M26" s="1382"/>
      <c r="N26" s="1376"/>
      <c r="O26" s="1376"/>
      <c r="P26" s="1376"/>
      <c r="Q26" s="1376"/>
      <c r="R26" s="1376"/>
      <c r="S26" s="1376"/>
      <c r="T26" s="752">
        <f>IF((K25*H26)&gt;0,J26/K25,0)</f>
        <v>0</v>
      </c>
      <c r="U26" s="1393"/>
      <c r="V26" s="753">
        <f>T26*U25</f>
        <v>0</v>
      </c>
      <c r="W26" s="754">
        <f>H26*V26</f>
        <v>0</v>
      </c>
      <c r="X26" s="1396"/>
      <c r="Y26" s="767"/>
      <c r="Z26" s="655">
        <f>B26</f>
        <v>304</v>
      </c>
      <c r="AA26" s="1335"/>
      <c r="AB26" s="1335"/>
      <c r="AC26" s="1335"/>
      <c r="AD26" s="1335"/>
      <c r="AE26" s="1335"/>
      <c r="AF26" s="1336"/>
      <c r="AG26" s="1385"/>
      <c r="AH26" s="1364"/>
      <c r="AI26" s="1388"/>
      <c r="AJ26" s="1398"/>
      <c r="AK26" s="1376"/>
      <c r="AL26" s="1376"/>
      <c r="AM26" s="1376"/>
      <c r="AN26" s="1376"/>
      <c r="AO26" s="1376"/>
      <c r="AP26" s="1376"/>
      <c r="AQ26" s="1364"/>
      <c r="AR26" s="1364"/>
    </row>
    <row r="27" spans="1:44" ht="15.75" thickBot="1">
      <c r="A27" s="667"/>
      <c r="B27" s="667"/>
      <c r="C27" s="1335"/>
      <c r="D27" s="1335"/>
      <c r="E27" s="1335"/>
      <c r="F27" s="1335"/>
      <c r="G27" s="1336"/>
      <c r="H27" s="660">
        <f t="shared" si="0"/>
        <v>0</v>
      </c>
      <c r="I27" s="657" t="s">
        <v>58</v>
      </c>
      <c r="J27" s="661">
        <f>'Aufmaße - Los 3'!AJ123</f>
        <v>0</v>
      </c>
      <c r="K27" s="1392"/>
      <c r="L27" s="1380"/>
      <c r="M27" s="1383"/>
      <c r="N27" s="1399"/>
      <c r="O27" s="1399"/>
      <c r="P27" s="1399"/>
      <c r="Q27" s="1399"/>
      <c r="R27" s="1399"/>
      <c r="S27" s="1399"/>
      <c r="T27" s="756">
        <f>IF((K25*H27)&gt;0,J27/K25,0)</f>
        <v>0</v>
      </c>
      <c r="U27" s="1394"/>
      <c r="V27" s="757">
        <f>T27*U25</f>
        <v>0</v>
      </c>
      <c r="W27" s="758">
        <f>H27*V27</f>
        <v>0</v>
      </c>
      <c r="X27" s="1397"/>
      <c r="Y27" s="768"/>
      <c r="Z27" s="667"/>
      <c r="AA27" s="1335"/>
      <c r="AB27" s="1335"/>
      <c r="AC27" s="1335"/>
      <c r="AD27" s="1335"/>
      <c r="AE27" s="1335"/>
      <c r="AF27" s="1336"/>
      <c r="AG27" s="1385"/>
      <c r="AH27" s="1364"/>
      <c r="AI27" s="1388"/>
      <c r="AJ27" s="1398"/>
      <c r="AK27" s="1376"/>
      <c r="AL27" s="1376"/>
      <c r="AM27" s="1376"/>
      <c r="AN27" s="1376"/>
      <c r="AO27" s="1376"/>
      <c r="AP27" s="1376"/>
      <c r="AQ27" s="1364"/>
      <c r="AR27" s="1364"/>
    </row>
    <row r="28" spans="1:44" ht="15.75" thickBot="1">
      <c r="A28" s="668"/>
      <c r="B28" s="668"/>
      <c r="C28" s="1337"/>
      <c r="D28" s="1337"/>
      <c r="E28" s="1337"/>
      <c r="F28" s="1337"/>
      <c r="G28" s="1338"/>
      <c r="H28" s="663">
        <f t="shared" si="0"/>
        <v>1</v>
      </c>
      <c r="I28" s="664" t="s">
        <v>59</v>
      </c>
      <c r="J28" s="665">
        <f>'Aufmaße - Los 3'!AK123</f>
        <v>0</v>
      </c>
      <c r="K28" s="666"/>
      <c r="L28" s="666"/>
      <c r="M28" s="760"/>
      <c r="N28" s="761"/>
      <c r="O28" s="761"/>
      <c r="P28" s="761"/>
      <c r="Q28" s="761"/>
      <c r="R28" s="761"/>
      <c r="S28" s="761"/>
      <c r="T28" s="762"/>
      <c r="U28" s="763"/>
      <c r="V28" s="762"/>
      <c r="W28" s="764"/>
      <c r="X28" s="765"/>
      <c r="Y28" s="763"/>
      <c r="Z28" s="668"/>
      <c r="AA28" s="1337"/>
      <c r="AB28" s="1337"/>
      <c r="AC28" s="1337"/>
      <c r="AD28" s="1337"/>
      <c r="AE28" s="1337"/>
      <c r="AF28" s="1338"/>
      <c r="AG28" s="1386"/>
      <c r="AH28" s="1365"/>
      <c r="AI28" s="1389"/>
      <c r="AJ28" s="1397"/>
      <c r="AK28" s="1356"/>
      <c r="AL28" s="1356"/>
      <c r="AM28" s="1356"/>
      <c r="AN28" s="1356"/>
      <c r="AO28" s="1356"/>
      <c r="AP28" s="1356"/>
      <c r="AQ28" s="1365"/>
      <c r="AR28" s="1365"/>
    </row>
    <row r="29" spans="1:44" ht="15" customHeight="1">
      <c r="A29" s="654"/>
      <c r="B29" s="654"/>
      <c r="C29" s="1332" t="str">
        <f>'Eingabe 2 - Los 3'!B42</f>
        <v>Stadtbibliothek - Öffentliche Toiletten/ Behinderten WC, Personaltoilette</v>
      </c>
      <c r="D29" s="1333"/>
      <c r="E29" s="1333"/>
      <c r="F29" s="1333"/>
      <c r="G29" s="1334"/>
      <c r="H29" s="651">
        <f t="shared" si="0"/>
        <v>52</v>
      </c>
      <c r="I29" s="652" t="s">
        <v>57</v>
      </c>
      <c r="J29" s="653">
        <f>'Aufmaße - Los 3'!AL123</f>
        <v>0</v>
      </c>
      <c r="K29" s="1390">
        <f>'Eingabe 2 - Los 3'!G42</f>
        <v>0</v>
      </c>
      <c r="L29" s="1378">
        <f>'Eingabe 2 - Los 3'!H42</f>
        <v>0</v>
      </c>
      <c r="M29" s="1381">
        <f>'Eingabe 2 - Los 3'!I42</f>
        <v>0</v>
      </c>
      <c r="N29" s="1375">
        <f>IF($N$9=L29,(T29+T30+T31),0)</f>
        <v>0</v>
      </c>
      <c r="O29" s="1375">
        <f>IF($O$9=L29,(T29+T30+T31),0)</f>
        <v>0</v>
      </c>
      <c r="P29" s="1375">
        <f>IF($P$9=L29,(T29+T30+T31),0)</f>
        <v>0</v>
      </c>
      <c r="Q29" s="1375">
        <f>IF($Q$9=L29,(T29+T30+T31),0)</f>
        <v>0</v>
      </c>
      <c r="R29" s="1375">
        <f>IF($R$9=L29,(T29+T30+T31),0)</f>
        <v>0</v>
      </c>
      <c r="S29" s="1375">
        <f>IF($S$9=L29,(T29+T30+T31),0)</f>
        <v>0</v>
      </c>
      <c r="T29" s="748">
        <f>IF((K29*H29)&gt;0,J29/K29,0)</f>
        <v>0</v>
      </c>
      <c r="U29" s="1354">
        <f>'Eingabe 2 - Los 3'!I42</f>
        <v>0</v>
      </c>
      <c r="V29" s="749">
        <f>T29*U29</f>
        <v>0</v>
      </c>
      <c r="W29" s="750">
        <f>H29*V29</f>
        <v>0</v>
      </c>
      <c r="X29" s="1395">
        <f>W29+W30+W31</f>
        <v>0</v>
      </c>
      <c r="Y29" s="766"/>
      <c r="Z29" s="654"/>
      <c r="AA29" s="1332" t="str">
        <f>C29</f>
        <v>Stadtbibliothek - Öffentliche Toiletten/ Behinderten WC, Personaltoilette</v>
      </c>
      <c r="AB29" s="1333"/>
      <c r="AC29" s="1333"/>
      <c r="AD29" s="1333"/>
      <c r="AE29" s="1333"/>
      <c r="AF29" s="1334"/>
      <c r="AG29" s="1378">
        <f>'Eingabe 2 - Los 3'!J42</f>
        <v>0</v>
      </c>
      <c r="AH29" s="1354">
        <f>IF(AG29&gt;0,J32/AG29,0)</f>
        <v>0</v>
      </c>
      <c r="AI29" s="1387">
        <f>'Eingabe 2 - Los 3'!K42</f>
        <v>0</v>
      </c>
      <c r="AJ29" s="1395">
        <f>'Eingabe 2 - Los 3'!L42</f>
        <v>0</v>
      </c>
      <c r="AK29" s="1375">
        <f>IF($AK$9=AI29,AH29,0)</f>
        <v>0</v>
      </c>
      <c r="AL29" s="1375">
        <f>IF($AL$9=AI29,AH29,0)</f>
        <v>0</v>
      </c>
      <c r="AM29" s="1375">
        <f>IF($AM$9=AI29,AH29,0)</f>
        <v>0</v>
      </c>
      <c r="AN29" s="1375">
        <f>IF($AN$9=AI29,AH29,0)</f>
        <v>0</v>
      </c>
      <c r="AO29" s="1375">
        <f>IF($AO$9=AI29,AH29,0)</f>
        <v>0</v>
      </c>
      <c r="AP29" s="1375">
        <f>IF($AP$9=AI29,AH29,0)</f>
        <v>0</v>
      </c>
      <c r="AQ29" s="1354">
        <f>AH29*AJ29</f>
        <v>0</v>
      </c>
      <c r="AR29" s="1354">
        <f>H32*AQ29</f>
        <v>0</v>
      </c>
    </row>
    <row r="30" spans="1:44" ht="15">
      <c r="A30" s="655">
        <v>5</v>
      </c>
      <c r="B30" s="655">
        <f>'Eingabe 2 - Los 3'!A43</f>
        <v>305</v>
      </c>
      <c r="C30" s="1335"/>
      <c r="D30" s="1335"/>
      <c r="E30" s="1335"/>
      <c r="F30" s="1335"/>
      <c r="G30" s="1336"/>
      <c r="H30" s="656">
        <f t="shared" si="0"/>
        <v>0</v>
      </c>
      <c r="I30" s="657" t="s">
        <v>56</v>
      </c>
      <c r="J30" s="658">
        <f>'Aufmaße - Los 3'!AM123</f>
        <v>0</v>
      </c>
      <c r="K30" s="1391"/>
      <c r="L30" s="1379"/>
      <c r="M30" s="1382"/>
      <c r="N30" s="1376"/>
      <c r="O30" s="1376"/>
      <c r="P30" s="1376"/>
      <c r="Q30" s="1376"/>
      <c r="R30" s="1376"/>
      <c r="S30" s="1376"/>
      <c r="T30" s="752">
        <f>IF((K29*H30)&gt;0,J30/K29,0)</f>
        <v>0</v>
      </c>
      <c r="U30" s="1393"/>
      <c r="V30" s="753">
        <f>T30*U29</f>
        <v>0</v>
      </c>
      <c r="W30" s="754">
        <f>H30*V30</f>
        <v>0</v>
      </c>
      <c r="X30" s="1396"/>
      <c r="Y30" s="767"/>
      <c r="Z30" s="655">
        <f>B30</f>
        <v>305</v>
      </c>
      <c r="AA30" s="1335"/>
      <c r="AB30" s="1335"/>
      <c r="AC30" s="1335"/>
      <c r="AD30" s="1335"/>
      <c r="AE30" s="1335"/>
      <c r="AF30" s="1336"/>
      <c r="AG30" s="1385"/>
      <c r="AH30" s="1364"/>
      <c r="AI30" s="1388"/>
      <c r="AJ30" s="1398"/>
      <c r="AK30" s="1376"/>
      <c r="AL30" s="1376"/>
      <c r="AM30" s="1376"/>
      <c r="AN30" s="1376"/>
      <c r="AO30" s="1376"/>
      <c r="AP30" s="1376"/>
      <c r="AQ30" s="1364"/>
      <c r="AR30" s="1364"/>
    </row>
    <row r="31" spans="1:44" ht="15.75" thickBot="1">
      <c r="A31" s="667"/>
      <c r="B31" s="667"/>
      <c r="C31" s="1335"/>
      <c r="D31" s="1335"/>
      <c r="E31" s="1335"/>
      <c r="F31" s="1335"/>
      <c r="G31" s="1336"/>
      <c r="H31" s="660">
        <f t="shared" si="0"/>
        <v>0</v>
      </c>
      <c r="I31" s="657" t="s">
        <v>58</v>
      </c>
      <c r="J31" s="661">
        <f>'Aufmaße - Los 3'!AN123</f>
        <v>0</v>
      </c>
      <c r="K31" s="1392"/>
      <c r="L31" s="1380"/>
      <c r="M31" s="1383"/>
      <c r="N31" s="1399"/>
      <c r="O31" s="1399"/>
      <c r="P31" s="1399"/>
      <c r="Q31" s="1399"/>
      <c r="R31" s="1399"/>
      <c r="S31" s="1399"/>
      <c r="T31" s="756">
        <f>IF((K29*H31)&gt;0,J31/K29,0)</f>
        <v>0</v>
      </c>
      <c r="U31" s="1394"/>
      <c r="V31" s="757">
        <f>T31*U29</f>
        <v>0</v>
      </c>
      <c r="W31" s="758">
        <f>H31*V31</f>
        <v>0</v>
      </c>
      <c r="X31" s="1397"/>
      <c r="Y31" s="768"/>
      <c r="Z31" s="667"/>
      <c r="AA31" s="1335"/>
      <c r="AB31" s="1335"/>
      <c r="AC31" s="1335"/>
      <c r="AD31" s="1335"/>
      <c r="AE31" s="1335"/>
      <c r="AF31" s="1336"/>
      <c r="AG31" s="1385"/>
      <c r="AH31" s="1364"/>
      <c r="AI31" s="1388"/>
      <c r="AJ31" s="1398"/>
      <c r="AK31" s="1376"/>
      <c r="AL31" s="1376"/>
      <c r="AM31" s="1376"/>
      <c r="AN31" s="1376"/>
      <c r="AO31" s="1376"/>
      <c r="AP31" s="1376"/>
      <c r="AQ31" s="1364"/>
      <c r="AR31" s="1364"/>
    </row>
    <row r="32" spans="1:44" ht="15.75" thickBot="1">
      <c r="A32" s="668"/>
      <c r="B32" s="668"/>
      <c r="C32" s="1337"/>
      <c r="D32" s="1337"/>
      <c r="E32" s="1337"/>
      <c r="F32" s="1337"/>
      <c r="G32" s="1338"/>
      <c r="H32" s="663">
        <f t="shared" si="0"/>
        <v>1</v>
      </c>
      <c r="I32" s="664" t="s">
        <v>59</v>
      </c>
      <c r="J32" s="665">
        <f>'Aufmaße - Los 3'!AO123</f>
        <v>0</v>
      </c>
      <c r="K32" s="666"/>
      <c r="L32" s="666"/>
      <c r="M32" s="760"/>
      <c r="N32" s="761"/>
      <c r="O32" s="761"/>
      <c r="P32" s="761"/>
      <c r="Q32" s="761"/>
      <c r="R32" s="761"/>
      <c r="S32" s="761"/>
      <c r="T32" s="762"/>
      <c r="U32" s="763"/>
      <c r="V32" s="762"/>
      <c r="W32" s="764"/>
      <c r="X32" s="765"/>
      <c r="Y32" s="763"/>
      <c r="Z32" s="668"/>
      <c r="AA32" s="1337"/>
      <c r="AB32" s="1337"/>
      <c r="AC32" s="1337"/>
      <c r="AD32" s="1337"/>
      <c r="AE32" s="1337"/>
      <c r="AF32" s="1338"/>
      <c r="AG32" s="1386"/>
      <c r="AH32" s="1365"/>
      <c r="AI32" s="1389"/>
      <c r="AJ32" s="1397"/>
      <c r="AK32" s="1356"/>
      <c r="AL32" s="1356"/>
      <c r="AM32" s="1356"/>
      <c r="AN32" s="1356"/>
      <c r="AO32" s="1356"/>
      <c r="AP32" s="1356"/>
      <c r="AQ32" s="1365"/>
      <c r="AR32" s="1365"/>
    </row>
    <row r="33" spans="1:44" ht="15" customHeight="1">
      <c r="A33" s="654"/>
      <c r="B33" s="654"/>
      <c r="C33" s="1332" t="str">
        <f>'Eingabe 2 - Los 3'!B47</f>
        <v>Stadtbibliothek - Lesesaal</v>
      </c>
      <c r="D33" s="1333"/>
      <c r="E33" s="1333"/>
      <c r="F33" s="1333"/>
      <c r="G33" s="1334"/>
      <c r="H33" s="651">
        <f t="shared" si="0"/>
        <v>52</v>
      </c>
      <c r="I33" s="652" t="s">
        <v>57</v>
      </c>
      <c r="J33" s="653">
        <f>'Aufmaße - Los 3'!AP123</f>
        <v>0</v>
      </c>
      <c r="K33" s="1390">
        <f>'Eingabe 2 - Los 3'!G47</f>
        <v>0</v>
      </c>
      <c r="L33" s="1378">
        <f>'Eingabe 2 - Los 3'!H47</f>
        <v>0</v>
      </c>
      <c r="M33" s="1381">
        <f>'Eingabe 2 - Los 3'!I47</f>
        <v>0</v>
      </c>
      <c r="N33" s="1375">
        <f>IF($N$9=L33,(T33+T34+T35),0)</f>
        <v>0</v>
      </c>
      <c r="O33" s="1375">
        <f>IF($O$9=L33,(T33+T34+T35),0)</f>
        <v>0</v>
      </c>
      <c r="P33" s="1375">
        <f>IF($P$9=L33,(T33+T34+T35),0)</f>
        <v>0</v>
      </c>
      <c r="Q33" s="1375">
        <f>IF($Q$9=L33,(T33+T34+T35),0)</f>
        <v>0</v>
      </c>
      <c r="R33" s="1375">
        <f>IF($R$9=L33,(T33+T34+T35),0)</f>
        <v>0</v>
      </c>
      <c r="S33" s="1375">
        <f>IF($S$9=L33,(T33+T34+T35),0)</f>
        <v>0</v>
      </c>
      <c r="T33" s="748">
        <f>IF((K33*H33)&gt;0,J33/K33,0)</f>
        <v>0</v>
      </c>
      <c r="U33" s="1354">
        <f>'Eingabe 2 - Los 3'!I47</f>
        <v>0</v>
      </c>
      <c r="V33" s="749">
        <f>T33*U33</f>
        <v>0</v>
      </c>
      <c r="W33" s="750">
        <f>H33*V33</f>
        <v>0</v>
      </c>
      <c r="X33" s="1395">
        <f>W33+W34+W35</f>
        <v>0</v>
      </c>
      <c r="Y33" s="766"/>
      <c r="Z33" s="654"/>
      <c r="AA33" s="1332" t="str">
        <f>C33</f>
        <v>Stadtbibliothek - Lesesaal</v>
      </c>
      <c r="AB33" s="1333"/>
      <c r="AC33" s="1333"/>
      <c r="AD33" s="1333"/>
      <c r="AE33" s="1333"/>
      <c r="AF33" s="1334"/>
      <c r="AG33" s="1378">
        <f>'Eingabe 2 - Los 3'!J47</f>
        <v>0</v>
      </c>
      <c r="AH33" s="1354">
        <f>IF(AG33&gt;0,J36/AG33,0)</f>
        <v>0</v>
      </c>
      <c r="AI33" s="1387">
        <f>'Eingabe 2 - Los 3'!K47</f>
        <v>0</v>
      </c>
      <c r="AJ33" s="1395">
        <f>'Eingabe 2 - Los 3'!L47</f>
        <v>0</v>
      </c>
      <c r="AK33" s="1375">
        <f>IF($AK$9=AI33,AH33,0)</f>
        <v>0</v>
      </c>
      <c r="AL33" s="1375">
        <f>IF($AL$9=AI33,AH33,0)</f>
        <v>0</v>
      </c>
      <c r="AM33" s="1375">
        <f>IF($AM$9=AI33,AH33,0)</f>
        <v>0</v>
      </c>
      <c r="AN33" s="1375">
        <f>IF($AN$9=AI33,AH33,0)</f>
        <v>0</v>
      </c>
      <c r="AO33" s="1375">
        <f>IF($AO$9=AI33,AH33,0)</f>
        <v>0</v>
      </c>
      <c r="AP33" s="1375">
        <f>IF($AP$9=AI33,AH33,0)</f>
        <v>0</v>
      </c>
      <c r="AQ33" s="1354">
        <f>AH33*AJ33</f>
        <v>0</v>
      </c>
      <c r="AR33" s="1354">
        <f>H36*AQ33</f>
        <v>0</v>
      </c>
    </row>
    <row r="34" spans="1:44" ht="15">
      <c r="A34" s="655">
        <v>6</v>
      </c>
      <c r="B34" s="655">
        <f>'Eingabe 2 - Los 3'!A48</f>
        <v>306</v>
      </c>
      <c r="C34" s="1335"/>
      <c r="D34" s="1335"/>
      <c r="E34" s="1335"/>
      <c r="F34" s="1335"/>
      <c r="G34" s="1336"/>
      <c r="H34" s="656">
        <f t="shared" si="0"/>
        <v>0</v>
      </c>
      <c r="I34" s="657" t="s">
        <v>56</v>
      </c>
      <c r="J34" s="658">
        <f>'Aufmaße - Los 3'!AQ123</f>
        <v>0</v>
      </c>
      <c r="K34" s="1391"/>
      <c r="L34" s="1379"/>
      <c r="M34" s="1382"/>
      <c r="N34" s="1376"/>
      <c r="O34" s="1376"/>
      <c r="P34" s="1376"/>
      <c r="Q34" s="1376"/>
      <c r="R34" s="1376"/>
      <c r="S34" s="1376"/>
      <c r="T34" s="752">
        <f>IF((K33*H34)&gt;0,J34/K33,0)</f>
        <v>0</v>
      </c>
      <c r="U34" s="1393"/>
      <c r="V34" s="753">
        <f>T34*U33</f>
        <v>0</v>
      </c>
      <c r="W34" s="754">
        <f>H34*V34</f>
        <v>0</v>
      </c>
      <c r="X34" s="1396"/>
      <c r="Y34" s="767"/>
      <c r="Z34" s="655">
        <f>B34</f>
        <v>306</v>
      </c>
      <c r="AA34" s="1335"/>
      <c r="AB34" s="1335"/>
      <c r="AC34" s="1335"/>
      <c r="AD34" s="1335"/>
      <c r="AE34" s="1335"/>
      <c r="AF34" s="1336"/>
      <c r="AG34" s="1385"/>
      <c r="AH34" s="1364"/>
      <c r="AI34" s="1388"/>
      <c r="AJ34" s="1398"/>
      <c r="AK34" s="1376"/>
      <c r="AL34" s="1376"/>
      <c r="AM34" s="1376"/>
      <c r="AN34" s="1376"/>
      <c r="AO34" s="1376"/>
      <c r="AP34" s="1376"/>
      <c r="AQ34" s="1364"/>
      <c r="AR34" s="1364"/>
    </row>
    <row r="35" spans="1:44" ht="15.75" thickBot="1">
      <c r="A35" s="667"/>
      <c r="B35" s="667"/>
      <c r="C35" s="1335"/>
      <c r="D35" s="1335"/>
      <c r="E35" s="1335"/>
      <c r="F35" s="1335"/>
      <c r="G35" s="1336"/>
      <c r="H35" s="660">
        <f t="shared" si="0"/>
        <v>0</v>
      </c>
      <c r="I35" s="657" t="s">
        <v>58</v>
      </c>
      <c r="J35" s="661">
        <f>'Aufmaße - Los 3'!AR123</f>
        <v>0</v>
      </c>
      <c r="K35" s="1392"/>
      <c r="L35" s="1380"/>
      <c r="M35" s="1383"/>
      <c r="N35" s="1399"/>
      <c r="O35" s="1399"/>
      <c r="P35" s="1399"/>
      <c r="Q35" s="1399"/>
      <c r="R35" s="1399"/>
      <c r="S35" s="1399"/>
      <c r="T35" s="756">
        <f>IF((K33*H35)&gt;0,J35/K33,0)</f>
        <v>0</v>
      </c>
      <c r="U35" s="1394"/>
      <c r="V35" s="757">
        <f>T35*U33</f>
        <v>0</v>
      </c>
      <c r="W35" s="758">
        <f>H35*V35</f>
        <v>0</v>
      </c>
      <c r="X35" s="1397"/>
      <c r="Y35" s="759"/>
      <c r="Z35" s="667"/>
      <c r="AA35" s="1335"/>
      <c r="AB35" s="1335"/>
      <c r="AC35" s="1335"/>
      <c r="AD35" s="1335"/>
      <c r="AE35" s="1335"/>
      <c r="AF35" s="1336"/>
      <c r="AG35" s="1385"/>
      <c r="AH35" s="1364"/>
      <c r="AI35" s="1388"/>
      <c r="AJ35" s="1398"/>
      <c r="AK35" s="1376"/>
      <c r="AL35" s="1376"/>
      <c r="AM35" s="1376"/>
      <c r="AN35" s="1376"/>
      <c r="AO35" s="1376"/>
      <c r="AP35" s="1376"/>
      <c r="AQ35" s="1364"/>
      <c r="AR35" s="1364"/>
    </row>
    <row r="36" spans="1:44" ht="15.75" thickBot="1">
      <c r="A36" s="668"/>
      <c r="B36" s="668"/>
      <c r="C36" s="1337"/>
      <c r="D36" s="1337"/>
      <c r="E36" s="1337"/>
      <c r="F36" s="1337"/>
      <c r="G36" s="1338"/>
      <c r="H36" s="663">
        <f t="shared" si="0"/>
        <v>1</v>
      </c>
      <c r="I36" s="664" t="s">
        <v>59</v>
      </c>
      <c r="J36" s="665">
        <f>'Aufmaße - Los 3'!AS123</f>
        <v>0</v>
      </c>
      <c r="K36" s="666"/>
      <c r="L36" s="666"/>
      <c r="M36" s="760"/>
      <c r="N36" s="761"/>
      <c r="O36" s="761"/>
      <c r="P36" s="761"/>
      <c r="Q36" s="761"/>
      <c r="R36" s="761"/>
      <c r="S36" s="761"/>
      <c r="T36" s="762"/>
      <c r="U36" s="763"/>
      <c r="V36" s="762"/>
      <c r="W36" s="764"/>
      <c r="X36" s="765"/>
      <c r="Y36" s="763"/>
      <c r="Z36" s="668"/>
      <c r="AA36" s="1337"/>
      <c r="AB36" s="1337"/>
      <c r="AC36" s="1337"/>
      <c r="AD36" s="1337"/>
      <c r="AE36" s="1337"/>
      <c r="AF36" s="1338"/>
      <c r="AG36" s="1386"/>
      <c r="AH36" s="1365"/>
      <c r="AI36" s="1389"/>
      <c r="AJ36" s="1397"/>
      <c r="AK36" s="1356"/>
      <c r="AL36" s="1356"/>
      <c r="AM36" s="1356"/>
      <c r="AN36" s="1356"/>
      <c r="AO36" s="1356"/>
      <c r="AP36" s="1356"/>
      <c r="AQ36" s="1365"/>
      <c r="AR36" s="1365"/>
    </row>
    <row r="37" spans="1:44" ht="15" customHeight="1">
      <c r="A37" s="654"/>
      <c r="B37" s="654"/>
      <c r="C37" s="1332" t="str">
        <f>'Eingabe 2 - Los 3'!B52</f>
        <v>Stadtbibliothek - Eingangsbereich, Flure,  Verbuchung</v>
      </c>
      <c r="D37" s="1333"/>
      <c r="E37" s="1333"/>
      <c r="F37" s="1333"/>
      <c r="G37" s="1334"/>
      <c r="H37" s="651">
        <f t="shared" si="0"/>
        <v>52</v>
      </c>
      <c r="I37" s="652" t="s">
        <v>57</v>
      </c>
      <c r="J37" s="653">
        <f>'Aufmaße - Los 3'!AT123</f>
        <v>0</v>
      </c>
      <c r="K37" s="1390">
        <f>'Eingabe 2 - Los 3'!G52</f>
        <v>0</v>
      </c>
      <c r="L37" s="1378">
        <f>'Eingabe 2 - Los 3'!H52</f>
        <v>0</v>
      </c>
      <c r="M37" s="1381">
        <f>'Eingabe 2 - Los 3'!I52</f>
        <v>0</v>
      </c>
      <c r="N37" s="1375">
        <f>IF($N$9=L37,(T37+T38+T39),0)</f>
        <v>0</v>
      </c>
      <c r="O37" s="1375">
        <f>IF($O$9=L37,(T37+T38+T39),0)</f>
        <v>0</v>
      </c>
      <c r="P37" s="1375">
        <f>IF($P$9=L37,(T37+T38+T39),0)</f>
        <v>0</v>
      </c>
      <c r="Q37" s="1375">
        <f>IF($Q$9=L37,(T37+T38+T39),0)</f>
        <v>0</v>
      </c>
      <c r="R37" s="1375">
        <f>IF($R$9=L37,(T37+T38+T39),0)</f>
        <v>0</v>
      </c>
      <c r="S37" s="1375">
        <f>IF($S$9=L37,(T37+T38+T39),0)</f>
        <v>0</v>
      </c>
      <c r="T37" s="748">
        <f>IF((K37*H37)&gt;0,J37/K37,0)</f>
        <v>0</v>
      </c>
      <c r="U37" s="1354">
        <f>'Eingabe 2 - Los 3'!I52</f>
        <v>0</v>
      </c>
      <c r="V37" s="749">
        <f>T37*U37</f>
        <v>0</v>
      </c>
      <c r="W37" s="750">
        <f>H37*V37</f>
        <v>0</v>
      </c>
      <c r="X37" s="1395">
        <f>W37+W38+W39</f>
        <v>0</v>
      </c>
      <c r="Y37" s="766"/>
      <c r="Z37" s="654"/>
      <c r="AA37" s="1332" t="str">
        <f>C37</f>
        <v>Stadtbibliothek - Eingangsbereich, Flure,  Verbuchung</v>
      </c>
      <c r="AB37" s="1333"/>
      <c r="AC37" s="1333"/>
      <c r="AD37" s="1333"/>
      <c r="AE37" s="1333"/>
      <c r="AF37" s="1334"/>
      <c r="AG37" s="1378">
        <f>'Eingabe 2 - Los 3'!J52</f>
        <v>0</v>
      </c>
      <c r="AH37" s="1354">
        <f>IF(AG37&gt;0,J40/AG37,0)</f>
        <v>0</v>
      </c>
      <c r="AI37" s="1387">
        <f>'Eingabe 2 - Los 3'!K52</f>
        <v>0</v>
      </c>
      <c r="AJ37" s="1395">
        <f>'Eingabe 2 - Los 3'!L52</f>
        <v>0</v>
      </c>
      <c r="AK37" s="1375">
        <f>IF($AK$9=AI37,AH37,0)</f>
        <v>0</v>
      </c>
      <c r="AL37" s="1375">
        <f>IF($AL$9=AI37,AH37,0)</f>
        <v>0</v>
      </c>
      <c r="AM37" s="1375">
        <f>IF($AM$9=AI37,AH37,0)</f>
        <v>0</v>
      </c>
      <c r="AN37" s="1375">
        <f>IF($AN$9=AI37,AH37,0)</f>
        <v>0</v>
      </c>
      <c r="AO37" s="1375">
        <f>IF($AO$9=AI37,AH37,0)</f>
        <v>0</v>
      </c>
      <c r="AP37" s="1375">
        <f>IF($AP$9=AI37,AH37,0)</f>
        <v>0</v>
      </c>
      <c r="AQ37" s="1354">
        <f>AH37*AJ37</f>
        <v>0</v>
      </c>
      <c r="AR37" s="1354">
        <f>H40*AQ37</f>
        <v>0</v>
      </c>
    </row>
    <row r="38" spans="1:44" ht="15">
      <c r="A38" s="655">
        <v>7</v>
      </c>
      <c r="B38" s="655">
        <f>'Eingabe 2 - Los 3'!A53</f>
        <v>307</v>
      </c>
      <c r="C38" s="1335"/>
      <c r="D38" s="1335"/>
      <c r="E38" s="1335"/>
      <c r="F38" s="1335"/>
      <c r="G38" s="1336"/>
      <c r="H38" s="656">
        <f t="shared" si="0"/>
        <v>0</v>
      </c>
      <c r="I38" s="657" t="s">
        <v>56</v>
      </c>
      <c r="J38" s="658">
        <f>'Aufmaße - Los 3'!AU123</f>
        <v>0</v>
      </c>
      <c r="K38" s="1391"/>
      <c r="L38" s="1379"/>
      <c r="M38" s="1382"/>
      <c r="N38" s="1376"/>
      <c r="O38" s="1376"/>
      <c r="P38" s="1376"/>
      <c r="Q38" s="1376"/>
      <c r="R38" s="1376"/>
      <c r="S38" s="1376"/>
      <c r="T38" s="752">
        <f>IF((K37*H38)&gt;0,J38/K37,0)</f>
        <v>0</v>
      </c>
      <c r="U38" s="1393"/>
      <c r="V38" s="753">
        <f>T38*U37</f>
        <v>0</v>
      </c>
      <c r="W38" s="754">
        <f>H38*V38</f>
        <v>0</v>
      </c>
      <c r="X38" s="1396"/>
      <c r="Y38" s="767"/>
      <c r="Z38" s="655">
        <f>B38</f>
        <v>307</v>
      </c>
      <c r="AA38" s="1335"/>
      <c r="AB38" s="1335"/>
      <c r="AC38" s="1335"/>
      <c r="AD38" s="1335"/>
      <c r="AE38" s="1335"/>
      <c r="AF38" s="1336"/>
      <c r="AG38" s="1385"/>
      <c r="AH38" s="1364"/>
      <c r="AI38" s="1388"/>
      <c r="AJ38" s="1398"/>
      <c r="AK38" s="1376"/>
      <c r="AL38" s="1376"/>
      <c r="AM38" s="1376"/>
      <c r="AN38" s="1376"/>
      <c r="AO38" s="1376"/>
      <c r="AP38" s="1376"/>
      <c r="AQ38" s="1364"/>
      <c r="AR38" s="1364"/>
    </row>
    <row r="39" spans="1:44" ht="15.75" thickBot="1">
      <c r="A39" s="667"/>
      <c r="B39" s="667"/>
      <c r="C39" s="1335"/>
      <c r="D39" s="1335"/>
      <c r="E39" s="1335"/>
      <c r="F39" s="1335"/>
      <c r="G39" s="1336"/>
      <c r="H39" s="660">
        <f t="shared" si="0"/>
        <v>0</v>
      </c>
      <c r="I39" s="657" t="s">
        <v>58</v>
      </c>
      <c r="J39" s="661">
        <f>'Aufmaße - Los 3'!AV123</f>
        <v>0</v>
      </c>
      <c r="K39" s="1392"/>
      <c r="L39" s="1380"/>
      <c r="M39" s="1383"/>
      <c r="N39" s="1399"/>
      <c r="O39" s="1399"/>
      <c r="P39" s="1399"/>
      <c r="Q39" s="1399"/>
      <c r="R39" s="1399"/>
      <c r="S39" s="1399"/>
      <c r="T39" s="756">
        <f>IF((K37*H39)&gt;0,J39/K37,0)</f>
        <v>0</v>
      </c>
      <c r="U39" s="1394"/>
      <c r="V39" s="757">
        <f>T39*U37</f>
        <v>0</v>
      </c>
      <c r="W39" s="758">
        <f>H39*V39</f>
        <v>0</v>
      </c>
      <c r="X39" s="1397"/>
      <c r="Y39" s="768"/>
      <c r="Z39" s="667"/>
      <c r="AA39" s="1335"/>
      <c r="AB39" s="1335"/>
      <c r="AC39" s="1335"/>
      <c r="AD39" s="1335"/>
      <c r="AE39" s="1335"/>
      <c r="AF39" s="1336"/>
      <c r="AG39" s="1385"/>
      <c r="AH39" s="1364"/>
      <c r="AI39" s="1388"/>
      <c r="AJ39" s="1398"/>
      <c r="AK39" s="1376"/>
      <c r="AL39" s="1376"/>
      <c r="AM39" s="1376"/>
      <c r="AN39" s="1376"/>
      <c r="AO39" s="1376"/>
      <c r="AP39" s="1376"/>
      <c r="AQ39" s="1364"/>
      <c r="AR39" s="1364"/>
    </row>
    <row r="40" spans="1:44" ht="15.75" thickBot="1">
      <c r="A40" s="668"/>
      <c r="B40" s="668"/>
      <c r="C40" s="1337"/>
      <c r="D40" s="1337"/>
      <c r="E40" s="1337"/>
      <c r="F40" s="1337"/>
      <c r="G40" s="1338"/>
      <c r="H40" s="663">
        <f t="shared" si="0"/>
        <v>1</v>
      </c>
      <c r="I40" s="664" t="s">
        <v>59</v>
      </c>
      <c r="J40" s="665">
        <f>'Aufmaße - Los 3'!AW123</f>
        <v>0</v>
      </c>
      <c r="K40" s="666"/>
      <c r="L40" s="666"/>
      <c r="M40" s="760"/>
      <c r="N40" s="761"/>
      <c r="O40" s="761"/>
      <c r="P40" s="761"/>
      <c r="Q40" s="761"/>
      <c r="R40" s="761"/>
      <c r="S40" s="761"/>
      <c r="T40" s="762"/>
      <c r="U40" s="763"/>
      <c r="V40" s="762"/>
      <c r="W40" s="764"/>
      <c r="X40" s="765"/>
      <c r="Y40" s="763"/>
      <c r="Z40" s="668"/>
      <c r="AA40" s="1337"/>
      <c r="AB40" s="1337"/>
      <c r="AC40" s="1337"/>
      <c r="AD40" s="1337"/>
      <c r="AE40" s="1337"/>
      <c r="AF40" s="1338"/>
      <c r="AG40" s="1386"/>
      <c r="AH40" s="1365"/>
      <c r="AI40" s="1389"/>
      <c r="AJ40" s="1397"/>
      <c r="AK40" s="1356"/>
      <c r="AL40" s="1356"/>
      <c r="AM40" s="1356"/>
      <c r="AN40" s="1356"/>
      <c r="AO40" s="1356"/>
      <c r="AP40" s="1356"/>
      <c r="AQ40" s="1365"/>
      <c r="AR40" s="1365"/>
    </row>
    <row r="41" spans="1:44" ht="15" customHeight="1">
      <c r="A41" s="654"/>
      <c r="B41" s="654"/>
      <c r="C41" s="1332" t="str">
        <f>'Eingabe 2 - Los 3'!B57</f>
        <v>Stadtbibliothek - Sanitärräume Dachgeschoss</v>
      </c>
      <c r="D41" s="1333"/>
      <c r="E41" s="1333"/>
      <c r="F41" s="1333"/>
      <c r="G41" s="1334"/>
      <c r="H41" s="651">
        <f t="shared" si="0"/>
        <v>52</v>
      </c>
      <c r="I41" s="652" t="s">
        <v>57</v>
      </c>
      <c r="J41" s="653">
        <f>'Aufmaße - Los 3'!AX123</f>
        <v>0</v>
      </c>
      <c r="K41" s="1390">
        <f>'Eingabe 2 - Los 3'!G57</f>
        <v>0</v>
      </c>
      <c r="L41" s="1378">
        <f>'Eingabe 2 - Los 3'!H57</f>
        <v>0</v>
      </c>
      <c r="M41" s="1381">
        <f>'Eingabe 2 - Los 3'!I57</f>
        <v>0</v>
      </c>
      <c r="N41" s="1375">
        <f>IF($N$9=L41,(T41+T42+T43),0)</f>
        <v>0</v>
      </c>
      <c r="O41" s="1375">
        <f>IF($O$9=L41,(T41+T42+T43),0)</f>
        <v>0</v>
      </c>
      <c r="P41" s="1375">
        <f>IF($P$9=L41,(T41+T42+T43),0)</f>
        <v>0</v>
      </c>
      <c r="Q41" s="1375">
        <f>IF($Q$9=L41,(T41+T42+T43),0)</f>
        <v>0</v>
      </c>
      <c r="R41" s="1375">
        <f>IF($R$9=L41,(T41+T42+T43),0)</f>
        <v>0</v>
      </c>
      <c r="S41" s="1375">
        <f>IF($S$9=L41,(T41+T42+T43),0)</f>
        <v>0</v>
      </c>
      <c r="T41" s="748">
        <f>IF((K41*H41)&gt;0,J41/K41,0)</f>
        <v>0</v>
      </c>
      <c r="U41" s="1354">
        <f>'Eingabe 2 - Los 3'!I57</f>
        <v>0</v>
      </c>
      <c r="V41" s="749">
        <f>T41*U41</f>
        <v>0</v>
      </c>
      <c r="W41" s="750">
        <f>H41*V41</f>
        <v>0</v>
      </c>
      <c r="X41" s="1395">
        <f>W41+W42+W43</f>
        <v>0</v>
      </c>
      <c r="Y41" s="766"/>
      <c r="Z41" s="654"/>
      <c r="AA41" s="1332" t="str">
        <f>C41</f>
        <v>Stadtbibliothek - Sanitärräume Dachgeschoss</v>
      </c>
      <c r="AB41" s="1333"/>
      <c r="AC41" s="1333"/>
      <c r="AD41" s="1333"/>
      <c r="AE41" s="1333"/>
      <c r="AF41" s="1334"/>
      <c r="AG41" s="1378">
        <f>'Eingabe 2 - Los 3'!J57</f>
        <v>0</v>
      </c>
      <c r="AH41" s="1354">
        <f>IF(AG41&gt;0,J44/AG41,0)</f>
        <v>0</v>
      </c>
      <c r="AI41" s="1387">
        <f>'Eingabe 2 - Los 3'!K57</f>
        <v>0</v>
      </c>
      <c r="AJ41" s="1395">
        <f>'Eingabe 2 - Los 3'!L57</f>
        <v>0</v>
      </c>
      <c r="AK41" s="1375">
        <f>IF($AK$9=AI41,AH41,0)</f>
        <v>0</v>
      </c>
      <c r="AL41" s="1375">
        <f>IF($AL$9=AI41,AH41,0)</f>
        <v>0</v>
      </c>
      <c r="AM41" s="1375">
        <f>IF($AM$9=AI41,AH41,0)</f>
        <v>0</v>
      </c>
      <c r="AN41" s="1375">
        <f>IF($AN$9=AI41,AH41,0)</f>
        <v>0</v>
      </c>
      <c r="AO41" s="1375">
        <f>IF($AO$9=AI41,AH41,0)</f>
        <v>0</v>
      </c>
      <c r="AP41" s="1375">
        <f>IF($AP$9=AI41,AH41,0)</f>
        <v>0</v>
      </c>
      <c r="AQ41" s="1354">
        <f>AH41*AJ41</f>
        <v>0</v>
      </c>
      <c r="AR41" s="1354">
        <f>H44*AQ41</f>
        <v>0</v>
      </c>
    </row>
    <row r="42" spans="1:44" ht="15">
      <c r="A42" s="655">
        <v>8</v>
      </c>
      <c r="B42" s="655">
        <f>'Eingabe 2 - Los 3'!A58</f>
        <v>308</v>
      </c>
      <c r="C42" s="1335"/>
      <c r="D42" s="1335"/>
      <c r="E42" s="1335"/>
      <c r="F42" s="1335"/>
      <c r="G42" s="1336"/>
      <c r="H42" s="656">
        <f t="shared" si="0"/>
        <v>0</v>
      </c>
      <c r="I42" s="657" t="s">
        <v>56</v>
      </c>
      <c r="J42" s="658">
        <f>'Aufmaße - Los 3'!AY123</f>
        <v>0</v>
      </c>
      <c r="K42" s="1391"/>
      <c r="L42" s="1379"/>
      <c r="M42" s="1382"/>
      <c r="N42" s="1376"/>
      <c r="O42" s="1376"/>
      <c r="P42" s="1376"/>
      <c r="Q42" s="1376"/>
      <c r="R42" s="1376"/>
      <c r="S42" s="1376"/>
      <c r="T42" s="752">
        <f>IF((K41*H42)&gt;0,J42/K41,0)</f>
        <v>0</v>
      </c>
      <c r="U42" s="1393"/>
      <c r="V42" s="753">
        <f>T42*U41</f>
        <v>0</v>
      </c>
      <c r="W42" s="754">
        <f>H42*V42</f>
        <v>0</v>
      </c>
      <c r="X42" s="1396"/>
      <c r="Y42" s="767"/>
      <c r="Z42" s="655">
        <f>B42</f>
        <v>308</v>
      </c>
      <c r="AA42" s="1335"/>
      <c r="AB42" s="1335"/>
      <c r="AC42" s="1335"/>
      <c r="AD42" s="1335"/>
      <c r="AE42" s="1335"/>
      <c r="AF42" s="1336"/>
      <c r="AG42" s="1385"/>
      <c r="AH42" s="1364"/>
      <c r="AI42" s="1388"/>
      <c r="AJ42" s="1398"/>
      <c r="AK42" s="1376"/>
      <c r="AL42" s="1376"/>
      <c r="AM42" s="1376"/>
      <c r="AN42" s="1376"/>
      <c r="AO42" s="1376"/>
      <c r="AP42" s="1376"/>
      <c r="AQ42" s="1364"/>
      <c r="AR42" s="1364"/>
    </row>
    <row r="43" spans="1:44" ht="15.75" thickBot="1">
      <c r="A43" s="667"/>
      <c r="B43" s="667"/>
      <c r="C43" s="1335"/>
      <c r="D43" s="1335"/>
      <c r="E43" s="1335"/>
      <c r="F43" s="1335"/>
      <c r="G43" s="1336"/>
      <c r="H43" s="660">
        <f t="shared" si="0"/>
        <v>0</v>
      </c>
      <c r="I43" s="657" t="s">
        <v>58</v>
      </c>
      <c r="J43" s="661">
        <f>'Aufmaße - Los 3'!AZ123</f>
        <v>0</v>
      </c>
      <c r="K43" s="1392"/>
      <c r="L43" s="1380"/>
      <c r="M43" s="1383"/>
      <c r="N43" s="1399"/>
      <c r="O43" s="1399"/>
      <c r="P43" s="1399"/>
      <c r="Q43" s="1399"/>
      <c r="R43" s="1399"/>
      <c r="S43" s="1399"/>
      <c r="T43" s="756">
        <f>IF((K41*H43)&gt;0,J43/K41,0)</f>
        <v>0</v>
      </c>
      <c r="U43" s="1394"/>
      <c r="V43" s="757">
        <f>T43*U41</f>
        <v>0</v>
      </c>
      <c r="W43" s="758">
        <f>H43*V43</f>
        <v>0</v>
      </c>
      <c r="X43" s="1397"/>
      <c r="Y43" s="768"/>
      <c r="Z43" s="667"/>
      <c r="AA43" s="1335"/>
      <c r="AB43" s="1335"/>
      <c r="AC43" s="1335"/>
      <c r="AD43" s="1335"/>
      <c r="AE43" s="1335"/>
      <c r="AF43" s="1336"/>
      <c r="AG43" s="1385"/>
      <c r="AH43" s="1364"/>
      <c r="AI43" s="1388"/>
      <c r="AJ43" s="1398"/>
      <c r="AK43" s="1376"/>
      <c r="AL43" s="1376"/>
      <c r="AM43" s="1376"/>
      <c r="AN43" s="1376"/>
      <c r="AO43" s="1376"/>
      <c r="AP43" s="1376"/>
      <c r="AQ43" s="1364"/>
      <c r="AR43" s="1364"/>
    </row>
    <row r="44" spans="1:44" ht="15.75" thickBot="1">
      <c r="A44" s="668"/>
      <c r="B44" s="668"/>
      <c r="C44" s="1337"/>
      <c r="D44" s="1337"/>
      <c r="E44" s="1337"/>
      <c r="F44" s="1337"/>
      <c r="G44" s="1338"/>
      <c r="H44" s="663">
        <f t="shared" si="0"/>
        <v>1</v>
      </c>
      <c r="I44" s="664" t="s">
        <v>59</v>
      </c>
      <c r="J44" s="665">
        <f>'Aufmaße - Los 3'!BA123</f>
        <v>0</v>
      </c>
      <c r="K44" s="666"/>
      <c r="L44" s="666"/>
      <c r="M44" s="760"/>
      <c r="N44" s="761"/>
      <c r="O44" s="761"/>
      <c r="P44" s="761"/>
      <c r="Q44" s="761"/>
      <c r="R44" s="761"/>
      <c r="S44" s="761"/>
      <c r="T44" s="762"/>
      <c r="U44" s="763"/>
      <c r="V44" s="762"/>
      <c r="W44" s="764"/>
      <c r="X44" s="765"/>
      <c r="Y44" s="763"/>
      <c r="Z44" s="668"/>
      <c r="AA44" s="1337"/>
      <c r="AB44" s="1337"/>
      <c r="AC44" s="1337"/>
      <c r="AD44" s="1337"/>
      <c r="AE44" s="1337"/>
      <c r="AF44" s="1338"/>
      <c r="AG44" s="1386"/>
      <c r="AH44" s="1365"/>
      <c r="AI44" s="1389"/>
      <c r="AJ44" s="1397"/>
      <c r="AK44" s="1356"/>
      <c r="AL44" s="1356"/>
      <c r="AM44" s="1356"/>
      <c r="AN44" s="1356"/>
      <c r="AO44" s="1356"/>
      <c r="AP44" s="1356"/>
      <c r="AQ44" s="1365"/>
      <c r="AR44" s="1365"/>
    </row>
    <row r="45" spans="1:44" ht="15" customHeight="1">
      <c r="A45" s="654"/>
      <c r="B45" s="654"/>
      <c r="C45" s="1332" t="str">
        <f>'Eingabe 2 - Los 3'!B62</f>
        <v>Glasmuseum - Erdgeschoss: Foyer, Ausstellungsräume, Büro</v>
      </c>
      <c r="D45" s="1333"/>
      <c r="E45" s="1333"/>
      <c r="F45" s="1333"/>
      <c r="G45" s="1334"/>
      <c r="H45" s="651">
        <f t="shared" si="0"/>
        <v>52</v>
      </c>
      <c r="I45" s="652" t="s">
        <v>57</v>
      </c>
      <c r="J45" s="653">
        <f>'Aufmaße - Los 3'!BB123</f>
        <v>227.9</v>
      </c>
      <c r="K45" s="1390">
        <f>'Eingabe 2 - Los 3'!G62</f>
        <v>0</v>
      </c>
      <c r="L45" s="1378">
        <f>'Eingabe 2 - Los 3'!H62</f>
        <v>0</v>
      </c>
      <c r="M45" s="1381">
        <f>'Eingabe 2 - Los 3'!I62</f>
        <v>0</v>
      </c>
      <c r="N45" s="1375">
        <f>IF($N$9=L45,(T45+T46+T47),0)</f>
        <v>0</v>
      </c>
      <c r="O45" s="1375">
        <f>IF($O$9=L45,(T45+T46+T47),0)</f>
        <v>0</v>
      </c>
      <c r="P45" s="1375">
        <f>IF($P$9=L45,(T45+T46+T47),0)</f>
        <v>0</v>
      </c>
      <c r="Q45" s="1375">
        <f>IF($Q$9=L45,(T45+T46+T47),0)</f>
        <v>0</v>
      </c>
      <c r="R45" s="1375">
        <f>IF($R$9=L45,(T45+T46+T47),0)</f>
        <v>0</v>
      </c>
      <c r="S45" s="1375">
        <f>IF($S$9=L45,(T45+T46+T47),0)</f>
        <v>0</v>
      </c>
      <c r="T45" s="748">
        <f>IF((K45*H45)&gt;0,J45/K45,0)</f>
        <v>0</v>
      </c>
      <c r="U45" s="1354">
        <f>'Eingabe 2 - Los 3'!I62</f>
        <v>0</v>
      </c>
      <c r="V45" s="749">
        <f>T45*U45</f>
        <v>0</v>
      </c>
      <c r="W45" s="750">
        <f>H45*V45</f>
        <v>0</v>
      </c>
      <c r="X45" s="1395">
        <f>W45+W46+W47</f>
        <v>0</v>
      </c>
      <c r="Y45" s="766"/>
      <c r="Z45" s="654"/>
      <c r="AA45" s="1332" t="str">
        <f>C45</f>
        <v>Glasmuseum - Erdgeschoss: Foyer, Ausstellungsräume, Büro</v>
      </c>
      <c r="AB45" s="1333"/>
      <c r="AC45" s="1333"/>
      <c r="AD45" s="1333"/>
      <c r="AE45" s="1333"/>
      <c r="AF45" s="1334"/>
      <c r="AG45" s="1378">
        <f>'Eingabe 2 - Los 3'!J62</f>
        <v>0</v>
      </c>
      <c r="AH45" s="1354">
        <f>IF(AG45&gt;0,J48/AG45,0)</f>
        <v>0</v>
      </c>
      <c r="AI45" s="1387">
        <f>'Eingabe 2 - Los 3'!K62</f>
        <v>0</v>
      </c>
      <c r="AJ45" s="1395">
        <f>'Eingabe 2 - Los 3'!L62</f>
        <v>0</v>
      </c>
      <c r="AK45" s="1375">
        <f>IF($AK$9=AI45,AH45,0)</f>
        <v>0</v>
      </c>
      <c r="AL45" s="1375">
        <f>IF($AL$9=AI45,AH45,0)</f>
        <v>0</v>
      </c>
      <c r="AM45" s="1375">
        <f>IF($AM$9=AI45,AH45,0)</f>
        <v>0</v>
      </c>
      <c r="AN45" s="1375">
        <f>IF($AN$9=AI45,AH45,0)</f>
        <v>0</v>
      </c>
      <c r="AO45" s="1375">
        <f>IF($AO$9=AI45,AH45,0)</f>
        <v>0</v>
      </c>
      <c r="AP45" s="1375">
        <f>IF($AP$9=AI45,AH45,0)</f>
        <v>0</v>
      </c>
      <c r="AQ45" s="1354">
        <f>AH45*AJ45</f>
        <v>0</v>
      </c>
      <c r="AR45" s="1354">
        <f>H48*AQ45</f>
        <v>0</v>
      </c>
    </row>
    <row r="46" spans="1:44" ht="15">
      <c r="A46" s="655">
        <v>9</v>
      </c>
      <c r="B46" s="655">
        <f>'Eingabe 2 - Los 3'!A63</f>
        <v>309</v>
      </c>
      <c r="C46" s="1335"/>
      <c r="D46" s="1335"/>
      <c r="E46" s="1335"/>
      <c r="F46" s="1335"/>
      <c r="G46" s="1336"/>
      <c r="H46" s="656">
        <f t="shared" si="0"/>
        <v>0</v>
      </c>
      <c r="I46" s="657" t="s">
        <v>56</v>
      </c>
      <c r="J46" s="658">
        <f>'Aufmaße - Los 3'!BC123</f>
        <v>0</v>
      </c>
      <c r="K46" s="1391"/>
      <c r="L46" s="1379"/>
      <c r="M46" s="1382"/>
      <c r="N46" s="1376"/>
      <c r="O46" s="1376"/>
      <c r="P46" s="1376"/>
      <c r="Q46" s="1376"/>
      <c r="R46" s="1376"/>
      <c r="S46" s="1376"/>
      <c r="T46" s="752">
        <f>IF((K45*H46)&gt;0,J46/K45,0)</f>
        <v>0</v>
      </c>
      <c r="U46" s="1393"/>
      <c r="V46" s="753">
        <f>T46*U45</f>
        <v>0</v>
      </c>
      <c r="W46" s="754">
        <f>H46*V46</f>
        <v>0</v>
      </c>
      <c r="X46" s="1396"/>
      <c r="Y46" s="767"/>
      <c r="Z46" s="655">
        <f>B46</f>
        <v>309</v>
      </c>
      <c r="AA46" s="1335"/>
      <c r="AB46" s="1335"/>
      <c r="AC46" s="1335"/>
      <c r="AD46" s="1335"/>
      <c r="AE46" s="1335"/>
      <c r="AF46" s="1336"/>
      <c r="AG46" s="1385"/>
      <c r="AH46" s="1364"/>
      <c r="AI46" s="1388"/>
      <c r="AJ46" s="1398"/>
      <c r="AK46" s="1376"/>
      <c r="AL46" s="1376"/>
      <c r="AM46" s="1376"/>
      <c r="AN46" s="1376"/>
      <c r="AO46" s="1376"/>
      <c r="AP46" s="1376"/>
      <c r="AQ46" s="1364"/>
      <c r="AR46" s="1364"/>
    </row>
    <row r="47" spans="1:44" ht="15.75" thickBot="1">
      <c r="A47" s="667"/>
      <c r="B47" s="667"/>
      <c r="C47" s="1335"/>
      <c r="D47" s="1335"/>
      <c r="E47" s="1335"/>
      <c r="F47" s="1335"/>
      <c r="G47" s="1336"/>
      <c r="H47" s="660">
        <f t="shared" si="0"/>
        <v>0</v>
      </c>
      <c r="I47" s="657" t="s">
        <v>58</v>
      </c>
      <c r="J47" s="661">
        <f>'Aufmaße - Los 3'!BD123</f>
        <v>0</v>
      </c>
      <c r="K47" s="1392"/>
      <c r="L47" s="1380"/>
      <c r="M47" s="1383"/>
      <c r="N47" s="1399"/>
      <c r="O47" s="1399"/>
      <c r="P47" s="1399"/>
      <c r="Q47" s="1399"/>
      <c r="R47" s="1399"/>
      <c r="S47" s="1399"/>
      <c r="T47" s="756">
        <f>IF((K45*H47)&gt;0,J47/K45,0)</f>
        <v>0</v>
      </c>
      <c r="U47" s="1394"/>
      <c r="V47" s="757">
        <f>T47*U45</f>
        <v>0</v>
      </c>
      <c r="W47" s="758">
        <f>H47*V47</f>
        <v>0</v>
      </c>
      <c r="X47" s="1397"/>
      <c r="Y47" s="768"/>
      <c r="Z47" s="667"/>
      <c r="AA47" s="1335"/>
      <c r="AB47" s="1335"/>
      <c r="AC47" s="1335"/>
      <c r="AD47" s="1335"/>
      <c r="AE47" s="1335"/>
      <c r="AF47" s="1336"/>
      <c r="AG47" s="1385"/>
      <c r="AH47" s="1364"/>
      <c r="AI47" s="1388"/>
      <c r="AJ47" s="1398"/>
      <c r="AK47" s="1376"/>
      <c r="AL47" s="1376"/>
      <c r="AM47" s="1376"/>
      <c r="AN47" s="1376"/>
      <c r="AO47" s="1376"/>
      <c r="AP47" s="1376"/>
      <c r="AQ47" s="1364"/>
      <c r="AR47" s="1364"/>
    </row>
    <row r="48" spans="1:44" ht="15.75" thickBot="1">
      <c r="A48" s="668"/>
      <c r="B48" s="668"/>
      <c r="C48" s="1337"/>
      <c r="D48" s="1337"/>
      <c r="E48" s="1337"/>
      <c r="F48" s="1337"/>
      <c r="G48" s="1338"/>
      <c r="H48" s="663">
        <f t="shared" si="0"/>
        <v>1</v>
      </c>
      <c r="I48" s="664" t="s">
        <v>59</v>
      </c>
      <c r="J48" s="665">
        <f>'Aufmaße - Los 3'!BE123</f>
        <v>227.9</v>
      </c>
      <c r="K48" s="666"/>
      <c r="L48" s="666"/>
      <c r="M48" s="760"/>
      <c r="N48" s="761"/>
      <c r="O48" s="761"/>
      <c r="P48" s="761"/>
      <c r="Q48" s="761"/>
      <c r="R48" s="761"/>
      <c r="S48" s="761"/>
      <c r="T48" s="762"/>
      <c r="U48" s="763"/>
      <c r="V48" s="762"/>
      <c r="W48" s="764"/>
      <c r="X48" s="765"/>
      <c r="Y48" s="763"/>
      <c r="Z48" s="668"/>
      <c r="AA48" s="1337"/>
      <c r="AB48" s="1337"/>
      <c r="AC48" s="1337"/>
      <c r="AD48" s="1337"/>
      <c r="AE48" s="1337"/>
      <c r="AF48" s="1338"/>
      <c r="AG48" s="1386"/>
      <c r="AH48" s="1365"/>
      <c r="AI48" s="1389"/>
      <c r="AJ48" s="1397"/>
      <c r="AK48" s="1356"/>
      <c r="AL48" s="1356"/>
      <c r="AM48" s="1356"/>
      <c r="AN48" s="1356"/>
      <c r="AO48" s="1356"/>
      <c r="AP48" s="1356"/>
      <c r="AQ48" s="1365"/>
      <c r="AR48" s="1365"/>
    </row>
    <row r="49" spans="1:44" ht="15" customHeight="1">
      <c r="A49" s="654"/>
      <c r="B49" s="654"/>
      <c r="C49" s="1332" t="str">
        <f>'Eingabe 2 - Los 3'!B67</f>
        <v>Glasmuseum - Obergeschoss Ausstellungsräume </v>
      </c>
      <c r="D49" s="1333"/>
      <c r="E49" s="1333"/>
      <c r="F49" s="1333"/>
      <c r="G49" s="1334"/>
      <c r="H49" s="651">
        <f t="shared" si="0"/>
        <v>52</v>
      </c>
      <c r="I49" s="652" t="s">
        <v>57</v>
      </c>
      <c r="J49" s="653">
        <f>'Aufmaße - Los 3'!BF123</f>
        <v>180.9</v>
      </c>
      <c r="K49" s="1366">
        <f>'Eingabe 2 - Los 3'!G67</f>
        <v>0</v>
      </c>
      <c r="L49" s="1378">
        <f>'Eingabe 2 - Los 3'!H67</f>
        <v>0</v>
      </c>
      <c r="M49" s="1381">
        <f>'Eingabe 2 - Los 3'!I67</f>
        <v>0</v>
      </c>
      <c r="N49" s="1375">
        <f>IF($N$9=L49,(T49+T50+T51),0)</f>
        <v>0</v>
      </c>
      <c r="O49" s="1375">
        <f>IF($O$9=L49,(T49+T50+T51),0)</f>
        <v>0</v>
      </c>
      <c r="P49" s="1375">
        <f>IF($P$9=L49,(T49+T50+T51),0)</f>
        <v>0</v>
      </c>
      <c r="Q49" s="1375">
        <f>IF($Q$9=L49,(T49+T50+T51),0)</f>
        <v>0</v>
      </c>
      <c r="R49" s="1375">
        <f>IF($R$9=L49,(T49+T50+T51),0)</f>
        <v>0</v>
      </c>
      <c r="S49" s="1375">
        <f>IF($S$9=L49,(T49+T50+T51),0)</f>
        <v>0</v>
      </c>
      <c r="T49" s="748">
        <f>IF((K49*H49)&gt;0,J49/K49,0)</f>
        <v>0</v>
      </c>
      <c r="U49" s="1329">
        <f>'Eingabe 2 - Los 3'!I67</f>
        <v>0</v>
      </c>
      <c r="V49" s="749">
        <f>T49*U49</f>
        <v>0</v>
      </c>
      <c r="W49" s="772">
        <f>H49*V49</f>
        <v>0</v>
      </c>
      <c r="X49" s="1345">
        <f>W49+W50+W51</f>
        <v>0</v>
      </c>
      <c r="Y49" s="766"/>
      <c r="Z49" s="654"/>
      <c r="AA49" s="1332" t="str">
        <f>C49</f>
        <v>Glasmuseum - Obergeschoss Ausstellungsräume </v>
      </c>
      <c r="AB49" s="1333"/>
      <c r="AC49" s="1333"/>
      <c r="AD49" s="1333"/>
      <c r="AE49" s="1333"/>
      <c r="AF49" s="1334"/>
      <c r="AG49" s="1358">
        <f>'Eingabe 2 - Los 3'!J67</f>
        <v>0</v>
      </c>
      <c r="AH49" s="1329">
        <f>IF(AG49&gt;0,J52/AG49,0)</f>
        <v>0</v>
      </c>
      <c r="AI49" s="1361">
        <f>'Eingabe 2 - Los 3'!K67</f>
        <v>0</v>
      </c>
      <c r="AJ49" s="1345">
        <f>'Eingabe 2 - Los 3'!L67</f>
        <v>0</v>
      </c>
      <c r="AK49" s="1375">
        <f>IF($AK$9=AI49,AH49,0)</f>
        <v>0</v>
      </c>
      <c r="AL49" s="1375">
        <f>IF($AL$9=AI49,AH49,0)</f>
        <v>0</v>
      </c>
      <c r="AM49" s="1375">
        <f>IF($AM$9=AI49,AH49,0)</f>
        <v>0</v>
      </c>
      <c r="AN49" s="1375">
        <f>IF($AN$9=AI49,AH49,0)</f>
        <v>0</v>
      </c>
      <c r="AO49" s="1375">
        <f>IF($AO$9=AI49,AH49,0)</f>
        <v>0</v>
      </c>
      <c r="AP49" s="1375">
        <f>IF($AP$9=AI49,AH49,0)</f>
        <v>0</v>
      </c>
      <c r="AQ49" s="1354">
        <f>AH49*AJ49</f>
        <v>0</v>
      </c>
      <c r="AR49" s="1329">
        <f>H52*AQ49</f>
        <v>0</v>
      </c>
    </row>
    <row r="50" spans="1:44" ht="15">
      <c r="A50" s="655">
        <v>10</v>
      </c>
      <c r="B50" s="655">
        <f>'Eingabe 2 - Los 3'!A68</f>
        <v>310</v>
      </c>
      <c r="C50" s="1335"/>
      <c r="D50" s="1335"/>
      <c r="E50" s="1335"/>
      <c r="F50" s="1335"/>
      <c r="G50" s="1336"/>
      <c r="H50" s="656">
        <f t="shared" si="0"/>
        <v>0</v>
      </c>
      <c r="I50" s="657" t="s">
        <v>56</v>
      </c>
      <c r="J50" s="658">
        <f>'Aufmaße - Los 3'!BG123</f>
        <v>0</v>
      </c>
      <c r="K50" s="1367"/>
      <c r="L50" s="1379"/>
      <c r="M50" s="1382"/>
      <c r="N50" s="1376"/>
      <c r="O50" s="1376"/>
      <c r="P50" s="1376"/>
      <c r="Q50" s="1376"/>
      <c r="R50" s="1376"/>
      <c r="S50" s="1376"/>
      <c r="T50" s="752">
        <f>IF((K49*H50)&gt;0,J50/K49,0)</f>
        <v>0</v>
      </c>
      <c r="U50" s="1369"/>
      <c r="V50" s="753">
        <f>T50*U49</f>
        <v>0</v>
      </c>
      <c r="W50" s="773">
        <f>H50*V50</f>
        <v>0</v>
      </c>
      <c r="X50" s="1371"/>
      <c r="Y50" s="767"/>
      <c r="Z50" s="655">
        <f>B50</f>
        <v>310</v>
      </c>
      <c r="AA50" s="1335"/>
      <c r="AB50" s="1335"/>
      <c r="AC50" s="1335"/>
      <c r="AD50" s="1335"/>
      <c r="AE50" s="1335"/>
      <c r="AF50" s="1336"/>
      <c r="AG50" s="1359"/>
      <c r="AH50" s="1330"/>
      <c r="AI50" s="1362"/>
      <c r="AJ50" s="1377"/>
      <c r="AK50" s="1376"/>
      <c r="AL50" s="1376"/>
      <c r="AM50" s="1376"/>
      <c r="AN50" s="1376"/>
      <c r="AO50" s="1376"/>
      <c r="AP50" s="1376"/>
      <c r="AQ50" s="1364"/>
      <c r="AR50" s="1330"/>
    </row>
    <row r="51" spans="1:44" ht="15.75" thickBot="1">
      <c r="A51" s="667"/>
      <c r="B51" s="667"/>
      <c r="C51" s="1335"/>
      <c r="D51" s="1335"/>
      <c r="E51" s="1335"/>
      <c r="F51" s="1335"/>
      <c r="G51" s="1336"/>
      <c r="H51" s="660">
        <f t="shared" si="0"/>
        <v>0</v>
      </c>
      <c r="I51" s="657" t="s">
        <v>58</v>
      </c>
      <c r="J51" s="661">
        <f>'Aufmaße - Los 3'!BH123</f>
        <v>0</v>
      </c>
      <c r="K51" s="1368"/>
      <c r="L51" s="1380"/>
      <c r="M51" s="1383"/>
      <c r="N51" s="1399"/>
      <c r="O51" s="1399"/>
      <c r="P51" s="1399"/>
      <c r="Q51" s="1399"/>
      <c r="R51" s="1399"/>
      <c r="S51" s="1399"/>
      <c r="T51" s="756">
        <f>IF((K49*H51)&gt;0,J51/K49,0)</f>
        <v>0</v>
      </c>
      <c r="U51" s="1370"/>
      <c r="V51" s="757">
        <f>T51*U49</f>
        <v>0</v>
      </c>
      <c r="W51" s="774">
        <f>H51*V51</f>
        <v>0</v>
      </c>
      <c r="X51" s="1372"/>
      <c r="Y51" s="768"/>
      <c r="Z51" s="667"/>
      <c r="AA51" s="1335"/>
      <c r="AB51" s="1335"/>
      <c r="AC51" s="1335"/>
      <c r="AD51" s="1335"/>
      <c r="AE51" s="1335"/>
      <c r="AF51" s="1336"/>
      <c r="AG51" s="1359"/>
      <c r="AH51" s="1330"/>
      <c r="AI51" s="1362"/>
      <c r="AJ51" s="1377"/>
      <c r="AK51" s="1376"/>
      <c r="AL51" s="1376"/>
      <c r="AM51" s="1376"/>
      <c r="AN51" s="1376"/>
      <c r="AO51" s="1376"/>
      <c r="AP51" s="1376"/>
      <c r="AQ51" s="1364"/>
      <c r="AR51" s="1330"/>
    </row>
    <row r="52" spans="1:44" ht="15.75" thickBot="1">
      <c r="A52" s="668"/>
      <c r="B52" s="668"/>
      <c r="C52" s="1337"/>
      <c r="D52" s="1337"/>
      <c r="E52" s="1337"/>
      <c r="F52" s="1337"/>
      <c r="G52" s="1338"/>
      <c r="H52" s="663">
        <f t="shared" si="0"/>
        <v>1</v>
      </c>
      <c r="I52" s="664" t="s">
        <v>59</v>
      </c>
      <c r="J52" s="665">
        <f>'Aufmaße - Los 3'!BI123</f>
        <v>180.9</v>
      </c>
      <c r="K52" s="666"/>
      <c r="L52" s="666"/>
      <c r="M52" s="760"/>
      <c r="N52" s="761"/>
      <c r="O52" s="761"/>
      <c r="P52" s="761"/>
      <c r="Q52" s="761"/>
      <c r="R52" s="761"/>
      <c r="S52" s="761"/>
      <c r="T52" s="762"/>
      <c r="U52" s="763"/>
      <c r="V52" s="762"/>
      <c r="W52" s="764"/>
      <c r="X52" s="765"/>
      <c r="Y52" s="763"/>
      <c r="Z52" s="668"/>
      <c r="AA52" s="1337"/>
      <c r="AB52" s="1337"/>
      <c r="AC52" s="1337"/>
      <c r="AD52" s="1337"/>
      <c r="AE52" s="1337"/>
      <c r="AF52" s="1338"/>
      <c r="AG52" s="1360"/>
      <c r="AH52" s="1331"/>
      <c r="AI52" s="1363"/>
      <c r="AJ52" s="1372"/>
      <c r="AK52" s="1356"/>
      <c r="AL52" s="1356"/>
      <c r="AM52" s="1356"/>
      <c r="AN52" s="1356"/>
      <c r="AO52" s="1356"/>
      <c r="AP52" s="1356"/>
      <c r="AQ52" s="1365"/>
      <c r="AR52" s="1331"/>
    </row>
    <row r="53" spans="1:44" ht="15" customHeight="1">
      <c r="A53" s="654"/>
      <c r="B53" s="654"/>
      <c r="C53" s="1332" t="str">
        <f>'Eingabe 2 - Los 3'!B72</f>
        <v>Glasmuseum - Treppen Obergeschoss/Erdgeschoss</v>
      </c>
      <c r="D53" s="1333"/>
      <c r="E53" s="1333"/>
      <c r="F53" s="1333"/>
      <c r="G53" s="1334"/>
      <c r="H53" s="670">
        <f t="shared" si="0"/>
        <v>52</v>
      </c>
      <c r="I53" s="652" t="s">
        <v>57</v>
      </c>
      <c r="J53" s="653">
        <f>'Aufmaße - Los 3'!BJ123</f>
        <v>78.18</v>
      </c>
      <c r="K53" s="1358">
        <f>'Eingabe 2 - Los 3'!G72</f>
        <v>0</v>
      </c>
      <c r="L53" s="1378">
        <f>'Eingabe 2 - Los 3'!H72</f>
        <v>0</v>
      </c>
      <c r="M53" s="1381">
        <f>'Eingabe 2 - Los 3'!I72</f>
        <v>0</v>
      </c>
      <c r="N53" s="1375">
        <f>IF($N$9=L53,(T53+T54+T55),0)</f>
        <v>0</v>
      </c>
      <c r="O53" s="1375">
        <f>IF($O$9=L53,(T53+T54+T55),0)</f>
        <v>0</v>
      </c>
      <c r="P53" s="1375">
        <f>IF($P$9=L53,(T53+T54+T55),0)</f>
        <v>0</v>
      </c>
      <c r="Q53" s="1375">
        <f>IF($Q$9=L53,(T53+T54+T55),0)</f>
        <v>0</v>
      </c>
      <c r="R53" s="1375">
        <f>IF($R$9=L53,(T53+T54+T55),0)</f>
        <v>0</v>
      </c>
      <c r="S53" s="1375">
        <f>IF($S$9=L53,(T53+T54+T55),0)</f>
        <v>0</v>
      </c>
      <c r="T53" s="748">
        <f>IF((K53*H53)&gt;0,J53/K53,0)</f>
        <v>0</v>
      </c>
      <c r="U53" s="1329">
        <f>'Eingabe 2 - Los 3'!I72</f>
        <v>0</v>
      </c>
      <c r="V53" s="749">
        <f>T53*U53</f>
        <v>0</v>
      </c>
      <c r="W53" s="772">
        <f>H53*V53</f>
        <v>0</v>
      </c>
      <c r="X53" s="1345">
        <f>W53+W54+W55</f>
        <v>0</v>
      </c>
      <c r="Y53" s="766"/>
      <c r="Z53" s="654"/>
      <c r="AA53" s="1332" t="str">
        <f>C53</f>
        <v>Glasmuseum - Treppen Obergeschoss/Erdgeschoss</v>
      </c>
      <c r="AB53" s="1333"/>
      <c r="AC53" s="1333"/>
      <c r="AD53" s="1333"/>
      <c r="AE53" s="1333"/>
      <c r="AF53" s="1334"/>
      <c r="AG53" s="1358">
        <f>'Eingabe 2 - Los 3'!J72</f>
        <v>0</v>
      </c>
      <c r="AH53" s="1329">
        <f>IF(AG53&gt;0,J56/AG53,0)</f>
        <v>0</v>
      </c>
      <c r="AI53" s="1361">
        <f>'Eingabe 2 - Los 3'!K72</f>
        <v>0</v>
      </c>
      <c r="AJ53" s="1345">
        <f>'Eingabe 2 - Los 3'!L72</f>
        <v>0</v>
      </c>
      <c r="AK53" s="1375">
        <f>IF($AK$9=AI53,AH53,0)</f>
        <v>0</v>
      </c>
      <c r="AL53" s="1375">
        <f>IF($AL$9=AI53,AH53,0)</f>
        <v>0</v>
      </c>
      <c r="AM53" s="1375">
        <f>IF($AM$9=AI53,AH53,0)</f>
        <v>0</v>
      </c>
      <c r="AN53" s="1375">
        <f>IF($AN$9=AI53,AH53,0)</f>
        <v>0</v>
      </c>
      <c r="AO53" s="1375">
        <f>IF($AO$9=AI53,AH53,0)</f>
        <v>0</v>
      </c>
      <c r="AP53" s="1375">
        <f>IF($AP$9=AI53,AH53,0)</f>
        <v>0</v>
      </c>
      <c r="AQ53" s="1354">
        <f>AH53*AJ53</f>
        <v>0</v>
      </c>
      <c r="AR53" s="1329">
        <f>H56*AQ53</f>
        <v>0</v>
      </c>
    </row>
    <row r="54" spans="1:44" ht="15">
      <c r="A54" s="655">
        <v>11</v>
      </c>
      <c r="B54" s="655">
        <f>'Eingabe 2 - Los 3'!A73</f>
        <v>311</v>
      </c>
      <c r="C54" s="1335"/>
      <c r="D54" s="1335"/>
      <c r="E54" s="1335"/>
      <c r="F54" s="1335"/>
      <c r="G54" s="1336"/>
      <c r="H54" s="671">
        <f t="shared" si="0"/>
        <v>0</v>
      </c>
      <c r="I54" s="657" t="s">
        <v>56</v>
      </c>
      <c r="J54" s="658">
        <f>'Aufmaße - Los 3'!BK123</f>
        <v>0</v>
      </c>
      <c r="K54" s="1359"/>
      <c r="L54" s="1379"/>
      <c r="M54" s="1382"/>
      <c r="N54" s="1376"/>
      <c r="O54" s="1376"/>
      <c r="P54" s="1376"/>
      <c r="Q54" s="1376"/>
      <c r="R54" s="1376"/>
      <c r="S54" s="1376"/>
      <c r="T54" s="752">
        <f>IF((K53*H54)&gt;0,J54/K53,0)</f>
        <v>0</v>
      </c>
      <c r="U54" s="1369"/>
      <c r="V54" s="753">
        <f>T54*U53</f>
        <v>0</v>
      </c>
      <c r="W54" s="773">
        <f>H54*V54</f>
        <v>0</v>
      </c>
      <c r="X54" s="1371"/>
      <c r="Y54" s="767"/>
      <c r="Z54" s="655">
        <f>B54</f>
        <v>311</v>
      </c>
      <c r="AA54" s="1335"/>
      <c r="AB54" s="1335"/>
      <c r="AC54" s="1335"/>
      <c r="AD54" s="1335"/>
      <c r="AE54" s="1335"/>
      <c r="AF54" s="1336"/>
      <c r="AG54" s="1359"/>
      <c r="AH54" s="1330"/>
      <c r="AI54" s="1362"/>
      <c r="AJ54" s="1377"/>
      <c r="AK54" s="1376"/>
      <c r="AL54" s="1376"/>
      <c r="AM54" s="1376"/>
      <c r="AN54" s="1376"/>
      <c r="AO54" s="1376"/>
      <c r="AP54" s="1376"/>
      <c r="AQ54" s="1364"/>
      <c r="AR54" s="1330"/>
    </row>
    <row r="55" spans="1:44" ht="15.75" thickBot="1">
      <c r="A55" s="667"/>
      <c r="B55" s="667"/>
      <c r="C55" s="1335"/>
      <c r="D55" s="1335"/>
      <c r="E55" s="1335"/>
      <c r="F55" s="1335"/>
      <c r="G55" s="1336"/>
      <c r="H55" s="672">
        <f t="shared" si="0"/>
        <v>0</v>
      </c>
      <c r="I55" s="657" t="s">
        <v>58</v>
      </c>
      <c r="J55" s="661">
        <f>'Aufmaße - Los 3'!BL123</f>
        <v>0</v>
      </c>
      <c r="K55" s="1384"/>
      <c r="L55" s="1380"/>
      <c r="M55" s="1383"/>
      <c r="N55" s="1399"/>
      <c r="O55" s="1399"/>
      <c r="P55" s="1399"/>
      <c r="Q55" s="1399"/>
      <c r="R55" s="1399"/>
      <c r="S55" s="1399"/>
      <c r="T55" s="756">
        <f>IF((K53*H55)&gt;0,J55/K53,0)</f>
        <v>0</v>
      </c>
      <c r="U55" s="1370"/>
      <c r="V55" s="757">
        <f>T55*U53</f>
        <v>0</v>
      </c>
      <c r="W55" s="774">
        <f>H55*V55</f>
        <v>0</v>
      </c>
      <c r="X55" s="1372"/>
      <c r="Y55" s="768"/>
      <c r="Z55" s="667"/>
      <c r="AA55" s="1335"/>
      <c r="AB55" s="1335"/>
      <c r="AC55" s="1335"/>
      <c r="AD55" s="1335"/>
      <c r="AE55" s="1335"/>
      <c r="AF55" s="1336"/>
      <c r="AG55" s="1359"/>
      <c r="AH55" s="1330"/>
      <c r="AI55" s="1362"/>
      <c r="AJ55" s="1377"/>
      <c r="AK55" s="1376"/>
      <c r="AL55" s="1376"/>
      <c r="AM55" s="1376"/>
      <c r="AN55" s="1376"/>
      <c r="AO55" s="1376"/>
      <c r="AP55" s="1376"/>
      <c r="AQ55" s="1364"/>
      <c r="AR55" s="1330"/>
    </row>
    <row r="56" spans="1:44" ht="15.75" thickBot="1">
      <c r="A56" s="668"/>
      <c r="B56" s="668"/>
      <c r="C56" s="1337"/>
      <c r="D56" s="1337"/>
      <c r="E56" s="1337"/>
      <c r="F56" s="1337"/>
      <c r="G56" s="1338"/>
      <c r="H56" s="663">
        <f t="shared" si="0"/>
        <v>1</v>
      </c>
      <c r="I56" s="664" t="s">
        <v>59</v>
      </c>
      <c r="J56" s="665">
        <f>'Aufmaße - Los 3'!BM123</f>
        <v>78.18</v>
      </c>
      <c r="K56" s="666"/>
      <c r="L56" s="666"/>
      <c r="M56" s="760"/>
      <c r="N56" s="761"/>
      <c r="O56" s="761"/>
      <c r="P56" s="761"/>
      <c r="Q56" s="761"/>
      <c r="R56" s="761"/>
      <c r="S56" s="761"/>
      <c r="T56" s="762"/>
      <c r="U56" s="763"/>
      <c r="V56" s="762"/>
      <c r="W56" s="764"/>
      <c r="X56" s="765"/>
      <c r="Y56" s="763"/>
      <c r="Z56" s="668"/>
      <c r="AA56" s="1337"/>
      <c r="AB56" s="1337"/>
      <c r="AC56" s="1337"/>
      <c r="AD56" s="1337"/>
      <c r="AE56" s="1337"/>
      <c r="AF56" s="1338"/>
      <c r="AG56" s="1360"/>
      <c r="AH56" s="1331"/>
      <c r="AI56" s="1363"/>
      <c r="AJ56" s="1372"/>
      <c r="AK56" s="1356"/>
      <c r="AL56" s="1356"/>
      <c r="AM56" s="1356"/>
      <c r="AN56" s="1356"/>
      <c r="AO56" s="1356"/>
      <c r="AP56" s="1356"/>
      <c r="AQ56" s="1365"/>
      <c r="AR56" s="1331"/>
    </row>
    <row r="57" spans="1:44" ht="15.75" customHeight="1">
      <c r="A57" s="654"/>
      <c r="B57" s="654"/>
      <c r="C57" s="1332" t="str">
        <f>'Eingabe 2 - Los 3'!B77</f>
        <v>Glasmuseum - Büroräume Dachgeschoss, Teeküche, Treppe</v>
      </c>
      <c r="D57" s="1333"/>
      <c r="E57" s="1333"/>
      <c r="F57" s="1333"/>
      <c r="G57" s="1334"/>
      <c r="H57" s="670">
        <f t="shared" si="0"/>
        <v>52</v>
      </c>
      <c r="I57" s="652" t="s">
        <v>57</v>
      </c>
      <c r="J57" s="653">
        <f>'Aufmaße - Los 3'!BN123</f>
        <v>44.800000000000004</v>
      </c>
      <c r="K57" s="1366">
        <f>'Eingabe 2 - Los 3'!G77</f>
        <v>0</v>
      </c>
      <c r="L57" s="1378">
        <f>'Eingabe 2 - Los 3'!H77</f>
        <v>0</v>
      </c>
      <c r="M57" s="1381">
        <f>'Eingabe 2 - Los 3'!I77</f>
        <v>0</v>
      </c>
      <c r="N57" s="1375">
        <f>IF($N$9=L57,(T57+T58+T59),0)</f>
        <v>0</v>
      </c>
      <c r="O57" s="1375">
        <f>IF($O$9=L57,(T57+T58+T59),0)</f>
        <v>0</v>
      </c>
      <c r="P57" s="1375">
        <f>IF($P$9=L57,(T57+T58+T59),0)</f>
        <v>0</v>
      </c>
      <c r="Q57" s="1375">
        <f>IF($Q$9=L57,(T57+T58+T59),0)</f>
        <v>0</v>
      </c>
      <c r="R57" s="1375">
        <f>IF($R$9=L57,(T57+T58+T59),0)</f>
        <v>0</v>
      </c>
      <c r="S57" s="1375">
        <f>IF($S$9=L57,(T57+T58+T59),0)</f>
        <v>0</v>
      </c>
      <c r="T57" s="748">
        <f>IF((K57*H57)&gt;0,J57/K57,0)</f>
        <v>0</v>
      </c>
      <c r="U57" s="1329">
        <f>'Eingabe 2 - Los 3'!I77</f>
        <v>0</v>
      </c>
      <c r="V57" s="749">
        <f>T57*U57</f>
        <v>0</v>
      </c>
      <c r="W57" s="772">
        <f>H57*V57</f>
        <v>0</v>
      </c>
      <c r="X57" s="1345">
        <f>W57+W58+W59</f>
        <v>0</v>
      </c>
      <c r="Y57" s="1373"/>
      <c r="Z57" s="673"/>
      <c r="AA57" s="1332" t="str">
        <f>C57</f>
        <v>Glasmuseum - Büroräume Dachgeschoss, Teeküche, Treppe</v>
      </c>
      <c r="AB57" s="1333"/>
      <c r="AC57" s="1333"/>
      <c r="AD57" s="1333"/>
      <c r="AE57" s="1333"/>
      <c r="AF57" s="1334"/>
      <c r="AG57" s="1358">
        <f>'Eingabe 2 - Los 3'!J77</f>
        <v>0</v>
      </c>
      <c r="AH57" s="1329">
        <f>IF(AG57&gt;0,J60/AG57,0)</f>
        <v>0</v>
      </c>
      <c r="AI57" s="1361">
        <f>'Eingabe 2 - Los 3'!K77</f>
        <v>0</v>
      </c>
      <c r="AJ57" s="1345">
        <f>'Eingabe 2 - Los 3'!L77</f>
        <v>0</v>
      </c>
      <c r="AK57" s="1375">
        <f>IF($AK$9=AI57,AH57,0)</f>
        <v>0</v>
      </c>
      <c r="AL57" s="1375">
        <f>IF($AL$9=AI57,AH57,0)</f>
        <v>0</v>
      </c>
      <c r="AM57" s="1375">
        <f>IF($AM$9=AI57,AH57,0)</f>
        <v>0</v>
      </c>
      <c r="AN57" s="1375">
        <f>IF($AN$9=AI57,AH57,0)</f>
        <v>0</v>
      </c>
      <c r="AO57" s="1375">
        <f>IF($AO$9=AI57,AH57,0)</f>
        <v>0</v>
      </c>
      <c r="AP57" s="1375">
        <f>IF($AP$9=AI57,AH57,0)</f>
        <v>0</v>
      </c>
      <c r="AQ57" s="1354">
        <f>AH57*AJ57</f>
        <v>0</v>
      </c>
      <c r="AR57" s="1329">
        <f>H60*AQ57</f>
        <v>0</v>
      </c>
    </row>
    <row r="58" spans="1:44" ht="15">
      <c r="A58" s="655">
        <v>12</v>
      </c>
      <c r="B58" s="655">
        <f>'Eingabe 2 - Los 3'!A78</f>
        <v>312</v>
      </c>
      <c r="C58" s="1335"/>
      <c r="D58" s="1335"/>
      <c r="E58" s="1335"/>
      <c r="F58" s="1335"/>
      <c r="G58" s="1336"/>
      <c r="H58" s="671">
        <f t="shared" si="0"/>
        <v>0</v>
      </c>
      <c r="I58" s="657" t="s">
        <v>56</v>
      </c>
      <c r="J58" s="658">
        <f>'Aufmaße - Los 3'!BO123</f>
        <v>0</v>
      </c>
      <c r="K58" s="1367"/>
      <c r="L58" s="1379"/>
      <c r="M58" s="1382"/>
      <c r="N58" s="1376"/>
      <c r="O58" s="1376"/>
      <c r="P58" s="1376"/>
      <c r="Q58" s="1376"/>
      <c r="R58" s="1376"/>
      <c r="S58" s="1376"/>
      <c r="T58" s="752">
        <f>IF((K57*H58)&gt;0,J58/K57,0)</f>
        <v>0</v>
      </c>
      <c r="U58" s="1369"/>
      <c r="V58" s="753">
        <f>T58*U57</f>
        <v>0</v>
      </c>
      <c r="W58" s="773">
        <f>H58*V58</f>
        <v>0</v>
      </c>
      <c r="X58" s="1371"/>
      <c r="Y58" s="1374"/>
      <c r="Z58" s="655">
        <f>B58</f>
        <v>312</v>
      </c>
      <c r="AA58" s="1335"/>
      <c r="AB58" s="1335"/>
      <c r="AC58" s="1335"/>
      <c r="AD58" s="1335"/>
      <c r="AE58" s="1335"/>
      <c r="AF58" s="1336"/>
      <c r="AG58" s="1359"/>
      <c r="AH58" s="1330"/>
      <c r="AI58" s="1362"/>
      <c r="AJ58" s="1377"/>
      <c r="AK58" s="1376"/>
      <c r="AL58" s="1376"/>
      <c r="AM58" s="1376"/>
      <c r="AN58" s="1376"/>
      <c r="AO58" s="1376"/>
      <c r="AP58" s="1376"/>
      <c r="AQ58" s="1364"/>
      <c r="AR58" s="1330"/>
    </row>
    <row r="59" spans="1:44" ht="15.75" thickBot="1">
      <c r="A59" s="667"/>
      <c r="B59" s="667"/>
      <c r="C59" s="1335"/>
      <c r="D59" s="1335"/>
      <c r="E59" s="1335"/>
      <c r="F59" s="1335"/>
      <c r="G59" s="1336"/>
      <c r="H59" s="672">
        <f t="shared" si="0"/>
        <v>0</v>
      </c>
      <c r="I59" s="657" t="s">
        <v>58</v>
      </c>
      <c r="J59" s="661">
        <f>'Aufmaße - Los 3'!BP123</f>
        <v>0</v>
      </c>
      <c r="K59" s="1368"/>
      <c r="L59" s="1380"/>
      <c r="M59" s="1383"/>
      <c r="N59" s="1399"/>
      <c r="O59" s="1399"/>
      <c r="P59" s="1399"/>
      <c r="Q59" s="1399"/>
      <c r="R59" s="1399"/>
      <c r="S59" s="1399"/>
      <c r="T59" s="756">
        <f>IF((K57*H59)&gt;0,J59/K57,0)</f>
        <v>0</v>
      </c>
      <c r="U59" s="1370"/>
      <c r="V59" s="757">
        <f>T59*U57</f>
        <v>0</v>
      </c>
      <c r="W59" s="774">
        <f>H59*V59</f>
        <v>0</v>
      </c>
      <c r="X59" s="1372"/>
      <c r="Y59" s="1356"/>
      <c r="Z59" s="673"/>
      <c r="AA59" s="1335"/>
      <c r="AB59" s="1335"/>
      <c r="AC59" s="1335"/>
      <c r="AD59" s="1335"/>
      <c r="AE59" s="1335"/>
      <c r="AF59" s="1336"/>
      <c r="AG59" s="1359"/>
      <c r="AH59" s="1330"/>
      <c r="AI59" s="1362"/>
      <c r="AJ59" s="1377"/>
      <c r="AK59" s="1376"/>
      <c r="AL59" s="1376"/>
      <c r="AM59" s="1376"/>
      <c r="AN59" s="1376"/>
      <c r="AO59" s="1376"/>
      <c r="AP59" s="1376"/>
      <c r="AQ59" s="1364"/>
      <c r="AR59" s="1330"/>
    </row>
    <row r="60" spans="1:44" ht="15.75" thickBot="1">
      <c r="A60" s="668"/>
      <c r="B60" s="668"/>
      <c r="C60" s="1337"/>
      <c r="D60" s="1337"/>
      <c r="E60" s="1337"/>
      <c r="F60" s="1337"/>
      <c r="G60" s="1338"/>
      <c r="H60" s="663">
        <f t="shared" si="0"/>
        <v>1</v>
      </c>
      <c r="I60" s="664" t="s">
        <v>59</v>
      </c>
      <c r="J60" s="665">
        <f>'Aufmaße - Los 3'!BQ123</f>
        <v>44.800000000000004</v>
      </c>
      <c r="K60" s="678"/>
      <c r="L60" s="678"/>
      <c r="M60" s="678"/>
      <c r="N60" s="674"/>
      <c r="O60" s="674"/>
      <c r="P60" s="674"/>
      <c r="Q60" s="674"/>
      <c r="R60" s="674"/>
      <c r="S60" s="674"/>
      <c r="T60" s="775"/>
      <c r="U60" s="766"/>
      <c r="V60" s="775"/>
      <c r="W60" s="776"/>
      <c r="X60" s="777"/>
      <c r="Y60" s="766"/>
      <c r="Z60" s="673"/>
      <c r="AA60" s="1337"/>
      <c r="AB60" s="1337"/>
      <c r="AC60" s="1337"/>
      <c r="AD60" s="1337"/>
      <c r="AE60" s="1337"/>
      <c r="AF60" s="1338"/>
      <c r="AG60" s="1360"/>
      <c r="AH60" s="1331"/>
      <c r="AI60" s="1363"/>
      <c r="AJ60" s="1372"/>
      <c r="AK60" s="1356"/>
      <c r="AL60" s="1356"/>
      <c r="AM60" s="1356"/>
      <c r="AN60" s="1356"/>
      <c r="AO60" s="1356"/>
      <c r="AP60" s="1356"/>
      <c r="AQ60" s="1365"/>
      <c r="AR60" s="1331"/>
    </row>
    <row r="61" spans="1:44" ht="15.75" customHeight="1">
      <c r="A61" s="654"/>
      <c r="B61" s="654"/>
      <c r="C61" s="1332" t="str">
        <f>'Eingabe 2 - Los 3'!B82</f>
        <v>Glasmuseum - Öffentliche Toiletten </v>
      </c>
      <c r="D61" s="1333"/>
      <c r="E61" s="1333"/>
      <c r="F61" s="1333"/>
      <c r="G61" s="1334"/>
      <c r="H61" s="670">
        <f t="shared" si="0"/>
        <v>52</v>
      </c>
      <c r="I61" s="652" t="s">
        <v>57</v>
      </c>
      <c r="J61" s="653">
        <f>'Aufmaße - Los 3'!BR123</f>
        <v>25.9</v>
      </c>
      <c r="K61" s="1366">
        <f>'Eingabe 2 - Los 3'!G82</f>
        <v>0</v>
      </c>
      <c r="L61" s="1378">
        <f>'Eingabe 2 - Los 3'!H82</f>
        <v>0</v>
      </c>
      <c r="M61" s="1381">
        <f>'Eingabe 2 - Los 3'!I82</f>
        <v>0</v>
      </c>
      <c r="N61" s="1375">
        <f>IF($N$9=L61,(T61+T62+T63),0)</f>
        <v>0</v>
      </c>
      <c r="O61" s="1375">
        <f>IF($O$9=L61,(T61+T62+T63),0)</f>
        <v>0</v>
      </c>
      <c r="P61" s="1375">
        <f>IF($P$9=L61,(T61+T62+T63),0)</f>
        <v>0</v>
      </c>
      <c r="Q61" s="1375">
        <f>IF($Q$9=L61,(T61+T62+T63),0)</f>
        <v>0</v>
      </c>
      <c r="R61" s="1375">
        <f>IF($R$9=L61,(T61+T62+T63),0)</f>
        <v>0</v>
      </c>
      <c r="S61" s="1375">
        <f>IF($S$9=L61,(T61+T62+T63),0)</f>
        <v>0</v>
      </c>
      <c r="T61" s="748">
        <f>IF((K61*H61)&gt;0,J61/K61,0)</f>
        <v>0</v>
      </c>
      <c r="U61" s="1329">
        <f>'Eingabe 2 - Los 3'!I82</f>
        <v>0</v>
      </c>
      <c r="V61" s="749">
        <f>T61*U61</f>
        <v>0</v>
      </c>
      <c r="W61" s="772">
        <f>H61*V61</f>
        <v>0</v>
      </c>
      <c r="X61" s="1345">
        <f>W61+W62+W63</f>
        <v>0</v>
      </c>
      <c r="Y61" s="1373"/>
      <c r="Z61" s="673"/>
      <c r="AA61" s="1332" t="str">
        <f>C61</f>
        <v>Glasmuseum - Öffentliche Toiletten </v>
      </c>
      <c r="AB61" s="1333"/>
      <c r="AC61" s="1333"/>
      <c r="AD61" s="1333"/>
      <c r="AE61" s="1333"/>
      <c r="AF61" s="1334"/>
      <c r="AG61" s="1358">
        <f>'Eingabe 2 - Los 3'!J82</f>
        <v>0</v>
      </c>
      <c r="AH61" s="1329">
        <f>IF(AG61&gt;0,J64/AG61,0)</f>
        <v>0</v>
      </c>
      <c r="AI61" s="1361">
        <f>'Eingabe 2 - Los 3'!K82</f>
        <v>0</v>
      </c>
      <c r="AJ61" s="1345">
        <f>'Eingabe 2 - Los 3'!L82</f>
        <v>0</v>
      </c>
      <c r="AK61" s="1375">
        <f>IF($AK$9=AI61,AH61,0)</f>
        <v>0</v>
      </c>
      <c r="AL61" s="1375">
        <f>IF($AL$9=AI61,AH61,0)</f>
        <v>0</v>
      </c>
      <c r="AM61" s="1375">
        <f>IF($AM$9=AI61,AH61,0)</f>
        <v>0</v>
      </c>
      <c r="AN61" s="1375">
        <f>IF($AN$9=AI61,AH61,0)</f>
        <v>0</v>
      </c>
      <c r="AO61" s="1375">
        <f>IF($AO$9=AI61,AH61,0)</f>
        <v>0</v>
      </c>
      <c r="AP61" s="1375">
        <f>IF($AP$9=AI61,AH61,0)</f>
        <v>0</v>
      </c>
      <c r="AQ61" s="1354">
        <f>AH61*AJ61</f>
        <v>0</v>
      </c>
      <c r="AR61" s="1329">
        <f>H64*AQ61</f>
        <v>0</v>
      </c>
    </row>
    <row r="62" spans="1:44" ht="15">
      <c r="A62" s="655">
        <v>13</v>
      </c>
      <c r="B62" s="655">
        <f>'Eingabe 2 - Los 3'!A83</f>
        <v>313</v>
      </c>
      <c r="C62" s="1335"/>
      <c r="D62" s="1335"/>
      <c r="E62" s="1335"/>
      <c r="F62" s="1335"/>
      <c r="G62" s="1336"/>
      <c r="H62" s="671">
        <f t="shared" si="0"/>
        <v>0</v>
      </c>
      <c r="I62" s="657" t="s">
        <v>56</v>
      </c>
      <c r="J62" s="658">
        <f>'Aufmaße - Los 3'!BS123</f>
        <v>0</v>
      </c>
      <c r="K62" s="1367"/>
      <c r="L62" s="1379"/>
      <c r="M62" s="1382"/>
      <c r="N62" s="1376"/>
      <c r="O62" s="1376"/>
      <c r="P62" s="1376"/>
      <c r="Q62" s="1376"/>
      <c r="R62" s="1376"/>
      <c r="S62" s="1376"/>
      <c r="T62" s="752">
        <f>IF((K61*H62)&gt;0,J62/K61,0)</f>
        <v>0</v>
      </c>
      <c r="U62" s="1369"/>
      <c r="V62" s="753">
        <f>T62*U61</f>
        <v>0</v>
      </c>
      <c r="W62" s="773">
        <f>H62*V62</f>
        <v>0</v>
      </c>
      <c r="X62" s="1371"/>
      <c r="Y62" s="1374"/>
      <c r="Z62" s="655">
        <f>B62</f>
        <v>313</v>
      </c>
      <c r="AA62" s="1335"/>
      <c r="AB62" s="1335"/>
      <c r="AC62" s="1335"/>
      <c r="AD62" s="1335"/>
      <c r="AE62" s="1335"/>
      <c r="AF62" s="1336"/>
      <c r="AG62" s="1359"/>
      <c r="AH62" s="1330"/>
      <c r="AI62" s="1362"/>
      <c r="AJ62" s="1377"/>
      <c r="AK62" s="1376"/>
      <c r="AL62" s="1376"/>
      <c r="AM62" s="1376"/>
      <c r="AN62" s="1376"/>
      <c r="AO62" s="1376"/>
      <c r="AP62" s="1376"/>
      <c r="AQ62" s="1364"/>
      <c r="AR62" s="1330"/>
    </row>
    <row r="63" spans="1:44" ht="15.75" thickBot="1">
      <c r="A63" s="667"/>
      <c r="B63" s="667"/>
      <c r="C63" s="1335"/>
      <c r="D63" s="1335"/>
      <c r="E63" s="1335"/>
      <c r="F63" s="1335"/>
      <c r="G63" s="1336"/>
      <c r="H63" s="672">
        <f t="shared" si="0"/>
        <v>0</v>
      </c>
      <c r="I63" s="657" t="s">
        <v>58</v>
      </c>
      <c r="J63" s="661">
        <f>'Aufmaße - Los 3'!BT123</f>
        <v>0</v>
      </c>
      <c r="K63" s="1368"/>
      <c r="L63" s="1380"/>
      <c r="M63" s="1383"/>
      <c r="N63" s="1399"/>
      <c r="O63" s="1399"/>
      <c r="P63" s="1399"/>
      <c r="Q63" s="1399"/>
      <c r="R63" s="1399"/>
      <c r="S63" s="1399"/>
      <c r="T63" s="756">
        <f>IF((K61*H63)&gt;0,J63/K61,0)</f>
        <v>0</v>
      </c>
      <c r="U63" s="1370"/>
      <c r="V63" s="757">
        <f>T63*U61</f>
        <v>0</v>
      </c>
      <c r="W63" s="774">
        <f>H63*V63</f>
        <v>0</v>
      </c>
      <c r="X63" s="1372"/>
      <c r="Y63" s="1356"/>
      <c r="Z63" s="673"/>
      <c r="AA63" s="1335"/>
      <c r="AB63" s="1335"/>
      <c r="AC63" s="1335"/>
      <c r="AD63" s="1335"/>
      <c r="AE63" s="1335"/>
      <c r="AF63" s="1336"/>
      <c r="AG63" s="1359"/>
      <c r="AH63" s="1330"/>
      <c r="AI63" s="1362"/>
      <c r="AJ63" s="1377"/>
      <c r="AK63" s="1376"/>
      <c r="AL63" s="1376"/>
      <c r="AM63" s="1376"/>
      <c r="AN63" s="1376"/>
      <c r="AO63" s="1376"/>
      <c r="AP63" s="1376"/>
      <c r="AQ63" s="1364"/>
      <c r="AR63" s="1330"/>
    </row>
    <row r="64" spans="1:44" ht="15.75" thickBot="1">
      <c r="A64" s="668"/>
      <c r="B64" s="668"/>
      <c r="C64" s="1337"/>
      <c r="D64" s="1337"/>
      <c r="E64" s="1337"/>
      <c r="F64" s="1337"/>
      <c r="G64" s="1338"/>
      <c r="H64" s="663">
        <f t="shared" si="0"/>
        <v>1</v>
      </c>
      <c r="I64" s="664" t="s">
        <v>59</v>
      </c>
      <c r="J64" s="665">
        <f>'Aufmaße - Los 3'!BU123</f>
        <v>25.9</v>
      </c>
      <c r="K64" s="678"/>
      <c r="L64" s="678"/>
      <c r="M64" s="678"/>
      <c r="N64" s="674"/>
      <c r="O64" s="674"/>
      <c r="P64" s="674"/>
      <c r="Q64" s="674"/>
      <c r="R64" s="674"/>
      <c r="S64" s="674"/>
      <c r="T64" s="775"/>
      <c r="U64" s="766"/>
      <c r="V64" s="775"/>
      <c r="W64" s="776"/>
      <c r="X64" s="777"/>
      <c r="Y64" s="766"/>
      <c r="Z64" s="673"/>
      <c r="AA64" s="1337"/>
      <c r="AB64" s="1337"/>
      <c r="AC64" s="1337"/>
      <c r="AD64" s="1337"/>
      <c r="AE64" s="1337"/>
      <c r="AF64" s="1338"/>
      <c r="AG64" s="1360"/>
      <c r="AH64" s="1331"/>
      <c r="AI64" s="1363"/>
      <c r="AJ64" s="1372"/>
      <c r="AK64" s="1356"/>
      <c r="AL64" s="1356"/>
      <c r="AM64" s="1356"/>
      <c r="AN64" s="1356"/>
      <c r="AO64" s="1356"/>
      <c r="AP64" s="1356"/>
      <c r="AQ64" s="1365"/>
      <c r="AR64" s="1331"/>
    </row>
    <row r="65" spans="1:44" ht="15" customHeight="1">
      <c r="A65" s="675"/>
      <c r="B65" s="676"/>
      <c r="C65" s="1332" t="s">
        <v>154</v>
      </c>
      <c r="D65" s="1333"/>
      <c r="E65" s="1333"/>
      <c r="F65" s="1333"/>
      <c r="G65" s="1334"/>
      <c r="H65" s="670">
        <f>H53</f>
        <v>52</v>
      </c>
      <c r="I65" s="652" t="s">
        <v>57</v>
      </c>
      <c r="J65" s="677"/>
      <c r="K65" s="1339"/>
      <c r="L65" s="678"/>
      <c r="M65" s="678"/>
      <c r="N65" s="1354">
        <f>N13+N17+N21+N25+N29+N33+N37+N41+N45+N49+N53+N57+N61</f>
        <v>0</v>
      </c>
      <c r="O65" s="1354">
        <f>O13+O17+O21+O25+O29+O33+O37+O41+O45+O49+O53+O57+O61</f>
        <v>0</v>
      </c>
      <c r="P65" s="1354">
        <f>P13+P17+P21+P25+P29+P33+P37+P41+P45+P49+P53+P57+P61</f>
        <v>0</v>
      </c>
      <c r="Q65" s="1354">
        <f>Q13+Q17+Q21+Q25+Q29+Q33+Q37+Q41+Q45+Q49+Q53+Q57+Q61</f>
        <v>0</v>
      </c>
      <c r="R65" s="1354">
        <f>R13+R17+R21+R25+R29+R33+R37+R41+R45+R49+R53+R57+R61</f>
        <v>0</v>
      </c>
      <c r="S65" s="1354">
        <f>S13+S17+S21+S25+S29+S33+S37+S41+S45+S49+S53+S57+S61</f>
        <v>0</v>
      </c>
      <c r="T65" s="748">
        <f>T13+T17+T21+T25+T29+T33+T37+T41+T45+T49+T53+T57+T61</f>
        <v>0</v>
      </c>
      <c r="U65" s="1342"/>
      <c r="V65" s="748">
        <f>V13+V17+V21+V25+V29+V33+V37+V41+V45+V49+V53+V57+V61</f>
        <v>0</v>
      </c>
      <c r="W65" s="772">
        <f>W13+W17+W21+W25+W29+W33+W37+W41+W45+W49+W53+W57+W61</f>
        <v>0</v>
      </c>
      <c r="X65" s="1345">
        <f>X13+X17+X21+X25+X29+X33+X37+X41+X45+X49+X53+X57+X61</f>
        <v>0</v>
      </c>
      <c r="Y65" s="766"/>
      <c r="Z65" s="654"/>
      <c r="AA65" s="1332" t="str">
        <f>C65</f>
        <v>Objekt - Zwischensummen</v>
      </c>
      <c r="AB65" s="1333"/>
      <c r="AC65" s="1333"/>
      <c r="AD65" s="1333"/>
      <c r="AE65" s="1333"/>
      <c r="AF65" s="1334"/>
      <c r="AG65" s="1348"/>
      <c r="AH65" s="1329">
        <f>AH13+AH17+AH21+AH25+AH29+AH33+AH37+AH41+AH45+AH49+AH53+AH57+AH61</f>
        <v>0</v>
      </c>
      <c r="AI65" s="679"/>
      <c r="AJ65" s="1351"/>
      <c r="AK65" s="1354">
        <f>AK13+AK17+AK21+AK25+AK29+AK33+AK37+AK41+AK45+AK49+AK53+AK57+AK61</f>
        <v>0</v>
      </c>
      <c r="AL65" s="1354">
        <f>AL13+AL17+AL21+AL25+AL29+AL33+AL37+AL41+AL45+AL49+AL53+AL57+AL61</f>
        <v>0</v>
      </c>
      <c r="AM65" s="1354">
        <f>AM13+AM17+AM21+AM25+AM29+AM33+AM37+AM41+AM45+AM49+AM53+AM57+AM61</f>
        <v>0</v>
      </c>
      <c r="AN65" s="1354">
        <f>AN13+AN17+AN21+AN25+AN29+AN33+AN37+AN41+AN45+AN49+AN53+AN57+AN61</f>
        <v>0</v>
      </c>
      <c r="AO65" s="1354">
        <f>AO13+AO17+AO21+AO25+AO29+AO33+AO37+AO41+AO45+AO49+AO53+AO57+AO61</f>
        <v>0</v>
      </c>
      <c r="AP65" s="1354">
        <f>AP13+AP17+AP21+AP25+AP29+AP33+AP37+AP41+AP45+AP49+AP53+AP57+AP61</f>
        <v>0</v>
      </c>
      <c r="AQ65" s="1329">
        <f>AQ13+AQ17+AQ21+AQ25+AQ29+AQ33+AQ37+AQ41+AQ45+AQ49+AQ53+AQ57+AQ61</f>
        <v>0</v>
      </c>
      <c r="AR65" s="1329">
        <f>AR13+AR17+AR21+AR25+AR29+AR33+AR37+AR41+AR45+AR49+AR53+AR57+AR61</f>
        <v>0</v>
      </c>
    </row>
    <row r="66" spans="1:44" ht="15">
      <c r="A66" s="680" t="s">
        <v>68</v>
      </c>
      <c r="B66" s="681"/>
      <c r="C66" s="1335"/>
      <c r="D66" s="1335"/>
      <c r="E66" s="1335"/>
      <c r="F66" s="1335"/>
      <c r="G66" s="1336"/>
      <c r="H66" s="671">
        <f>H54</f>
        <v>0</v>
      </c>
      <c r="I66" s="657" t="s">
        <v>56</v>
      </c>
      <c r="J66" s="682"/>
      <c r="K66" s="1340"/>
      <c r="L66" s="683"/>
      <c r="M66" s="683"/>
      <c r="N66" s="1355"/>
      <c r="O66" s="1355"/>
      <c r="P66" s="1355"/>
      <c r="Q66" s="1355"/>
      <c r="R66" s="1355"/>
      <c r="S66" s="1355"/>
      <c r="T66" s="778">
        <f>T14+T18+T22+T26+T30+T34+T38+T42+T46+T50+T54+T58+T62</f>
        <v>0</v>
      </c>
      <c r="U66" s="1343"/>
      <c r="V66" s="778">
        <f>V14+V18+V22+V26+V30+V34+V38+V42+V46+V50+V54+V58+V62</f>
        <v>0</v>
      </c>
      <c r="W66" s="779">
        <f>W14+W18+W22+W26+W30+W34+W38+W42+W46+W50+W54+W58+W62</f>
        <v>0</v>
      </c>
      <c r="X66" s="1346"/>
      <c r="Y66" s="767"/>
      <c r="Z66" s="543" t="s">
        <v>68</v>
      </c>
      <c r="AA66" s="1335"/>
      <c r="AB66" s="1335"/>
      <c r="AC66" s="1335"/>
      <c r="AD66" s="1335"/>
      <c r="AE66" s="1335"/>
      <c r="AF66" s="1336"/>
      <c r="AG66" s="1349"/>
      <c r="AH66" s="1330"/>
      <c r="AI66" s="684"/>
      <c r="AJ66" s="1352"/>
      <c r="AK66" s="1355"/>
      <c r="AL66" s="1355"/>
      <c r="AM66" s="1355"/>
      <c r="AN66" s="1355"/>
      <c r="AO66" s="1355"/>
      <c r="AP66" s="1355"/>
      <c r="AQ66" s="1330"/>
      <c r="AR66" s="1330"/>
    </row>
    <row r="67" spans="1:44" ht="15.75" thickBot="1">
      <c r="A67" s="483" t="s">
        <v>151</v>
      </c>
      <c r="B67" s="685" t="s">
        <v>152</v>
      </c>
      <c r="C67" s="1335"/>
      <c r="D67" s="1335"/>
      <c r="E67" s="1335"/>
      <c r="F67" s="1335"/>
      <c r="G67" s="1336"/>
      <c r="H67" s="672">
        <f>H55</f>
        <v>0</v>
      </c>
      <c r="I67" s="657" t="s">
        <v>58</v>
      </c>
      <c r="J67" s="686"/>
      <c r="K67" s="1341"/>
      <c r="L67" s="687"/>
      <c r="M67" s="687"/>
      <c r="N67" s="1357"/>
      <c r="O67" s="1357"/>
      <c r="P67" s="1357"/>
      <c r="Q67" s="1357"/>
      <c r="R67" s="1357"/>
      <c r="S67" s="1357"/>
      <c r="T67" s="780">
        <f>T15+T19+T23+T27+T31+T35+T39+T43+T47+T51+T55+T59+T63</f>
        <v>0</v>
      </c>
      <c r="U67" s="1344"/>
      <c r="V67" s="780">
        <f>V15+V19+V23+V27+V31+V35+V39+V43+V47+V51+V55+V59+V63</f>
        <v>0</v>
      </c>
      <c r="W67" s="781">
        <f>W15+W19+W23+W27+W31+W35+W39+W43+W47+W51+W55+W59+W63</f>
        <v>0</v>
      </c>
      <c r="X67" s="1347"/>
      <c r="Y67" s="768"/>
      <c r="Z67" s="688" t="s">
        <v>102</v>
      </c>
      <c r="AA67" s="1335"/>
      <c r="AB67" s="1335"/>
      <c r="AC67" s="1335"/>
      <c r="AD67" s="1335"/>
      <c r="AE67" s="1335"/>
      <c r="AF67" s="1336"/>
      <c r="AG67" s="1349"/>
      <c r="AH67" s="1330"/>
      <c r="AI67" s="684"/>
      <c r="AJ67" s="1352"/>
      <c r="AK67" s="1355"/>
      <c r="AL67" s="1355"/>
      <c r="AM67" s="1355"/>
      <c r="AN67" s="1355"/>
      <c r="AO67" s="1355"/>
      <c r="AP67" s="1355"/>
      <c r="AQ67" s="1330"/>
      <c r="AR67" s="1330"/>
    </row>
    <row r="68" spans="1:44" ht="15.75" thickBot="1">
      <c r="A68" s="689"/>
      <c r="B68" s="690"/>
      <c r="C68" s="1337"/>
      <c r="D68" s="1337"/>
      <c r="E68" s="1337"/>
      <c r="F68" s="1337"/>
      <c r="G68" s="1338"/>
      <c r="H68" s="663">
        <f>H56</f>
        <v>1</v>
      </c>
      <c r="I68" s="664" t="s">
        <v>59</v>
      </c>
      <c r="J68" s="691"/>
      <c r="K68" s="692"/>
      <c r="L68" s="692"/>
      <c r="M68" s="692"/>
      <c r="N68" s="692"/>
      <c r="O68" s="692"/>
      <c r="P68" s="692"/>
      <c r="Q68" s="692"/>
      <c r="R68" s="692"/>
      <c r="S68" s="692"/>
      <c r="T68" s="762"/>
      <c r="U68" s="763"/>
      <c r="V68" s="762"/>
      <c r="W68" s="764"/>
      <c r="X68" s="765"/>
      <c r="Y68" s="763"/>
      <c r="Z68" s="668"/>
      <c r="AA68" s="1337"/>
      <c r="AB68" s="1337"/>
      <c r="AC68" s="1337"/>
      <c r="AD68" s="1337"/>
      <c r="AE68" s="1337"/>
      <c r="AF68" s="1338"/>
      <c r="AG68" s="1350"/>
      <c r="AH68" s="1331"/>
      <c r="AI68" s="693"/>
      <c r="AJ68" s="1353"/>
      <c r="AK68" s="1356"/>
      <c r="AL68" s="1356"/>
      <c r="AM68" s="1356"/>
      <c r="AN68" s="1356"/>
      <c r="AO68" s="1356"/>
      <c r="AP68" s="1356"/>
      <c r="AQ68" s="1331"/>
      <c r="AR68" s="1331"/>
    </row>
    <row r="69" spans="2:44" ht="15">
      <c r="B69" s="694"/>
      <c r="C69" s="694"/>
      <c r="D69" s="694"/>
      <c r="E69" s="694"/>
      <c r="F69" s="694"/>
      <c r="G69" s="694"/>
      <c r="H69" s="695"/>
      <c r="I69" s="695"/>
      <c r="J69" s="696"/>
      <c r="K69" s="695"/>
      <c r="L69" s="695"/>
      <c r="M69" s="695"/>
      <c r="N69" s="695"/>
      <c r="O69" s="695"/>
      <c r="P69" s="695"/>
      <c r="Q69" s="695"/>
      <c r="R69" s="695"/>
      <c r="S69" s="695"/>
      <c r="T69" s="696"/>
      <c r="U69" s="694"/>
      <c r="V69" s="696"/>
      <c r="W69" s="696"/>
      <c r="X69" s="696"/>
      <c r="Y69" s="694"/>
      <c r="Z69" s="694"/>
      <c r="AA69" s="694"/>
      <c r="AB69" s="694"/>
      <c r="AC69" s="694"/>
      <c r="AD69" s="694"/>
      <c r="AE69" s="694"/>
      <c r="AF69" s="694"/>
      <c r="AG69" s="695"/>
      <c r="AH69" s="696"/>
      <c r="AI69" s="697"/>
      <c r="AJ69" s="694"/>
      <c r="AK69" s="694"/>
      <c r="AL69" s="694"/>
      <c r="AM69" s="694"/>
      <c r="AN69" s="694"/>
      <c r="AO69" s="694"/>
      <c r="AP69" s="694"/>
      <c r="AQ69" s="696"/>
      <c r="AR69" s="696"/>
    </row>
    <row r="70" spans="2:44" ht="15">
      <c r="B70" s="694"/>
      <c r="C70" s="694"/>
      <c r="D70" s="694"/>
      <c r="E70" s="694"/>
      <c r="F70" s="694"/>
      <c r="G70" s="694"/>
      <c r="H70" s="695"/>
      <c r="I70" s="695"/>
      <c r="J70" s="696"/>
      <c r="K70" s="695"/>
      <c r="L70" s="695"/>
      <c r="M70" s="695"/>
      <c r="N70" s="695"/>
      <c r="O70" s="695"/>
      <c r="P70" s="695"/>
      <c r="Q70" s="695"/>
      <c r="R70" s="695"/>
      <c r="S70" s="695"/>
      <c r="T70" s="696"/>
      <c r="U70" s="694"/>
      <c r="V70" s="696"/>
      <c r="W70" s="696"/>
      <c r="X70" s="696"/>
      <c r="Y70" s="694"/>
      <c r="Z70" s="694"/>
      <c r="AA70" s="694"/>
      <c r="AB70" s="694"/>
      <c r="AC70" s="694"/>
      <c r="AD70" s="694"/>
      <c r="AE70" s="694"/>
      <c r="AF70" s="694"/>
      <c r="AG70" s="695"/>
      <c r="AH70" s="696"/>
      <c r="AI70" s="697"/>
      <c r="AJ70" s="694"/>
      <c r="AK70" s="694"/>
      <c r="AL70" s="694"/>
      <c r="AM70" s="694"/>
      <c r="AN70" s="694"/>
      <c r="AO70" s="694"/>
      <c r="AP70" s="694"/>
      <c r="AQ70" s="696"/>
      <c r="AR70" s="696"/>
    </row>
    <row r="71" spans="2:44" ht="15">
      <c r="B71" s="694"/>
      <c r="C71" s="694"/>
      <c r="D71" s="694"/>
      <c r="E71" s="694"/>
      <c r="F71" s="694"/>
      <c r="G71" s="694"/>
      <c r="H71" s="695"/>
      <c r="I71" s="695"/>
      <c r="J71" s="696"/>
      <c r="K71" s="695"/>
      <c r="L71" s="695"/>
      <c r="M71" s="695"/>
      <c r="N71" s="695"/>
      <c r="O71" s="695"/>
      <c r="P71" s="695"/>
      <c r="Q71" s="695"/>
      <c r="R71" s="695"/>
      <c r="S71" s="695"/>
      <c r="T71" s="696"/>
      <c r="U71" s="694"/>
      <c r="V71" s="696"/>
      <c r="W71" s="696"/>
      <c r="X71" s="696"/>
      <c r="Y71" s="694"/>
      <c r="Z71" s="694"/>
      <c r="AA71" s="694"/>
      <c r="AB71" s="694"/>
      <c r="AC71" s="694"/>
      <c r="AD71" s="694"/>
      <c r="AE71" s="694"/>
      <c r="AF71" s="694"/>
      <c r="AG71" s="695"/>
      <c r="AH71" s="696"/>
      <c r="AI71" s="697"/>
      <c r="AJ71" s="694"/>
      <c r="AK71" s="694"/>
      <c r="AL71" s="694"/>
      <c r="AM71" s="694"/>
      <c r="AN71" s="694"/>
      <c r="AO71" s="694"/>
      <c r="AP71" s="694"/>
      <c r="AQ71" s="696"/>
      <c r="AR71" s="696"/>
    </row>
    <row r="72" spans="2:44" ht="15">
      <c r="B72" s="694"/>
      <c r="C72" s="694"/>
      <c r="D72" s="694"/>
      <c r="E72" s="694"/>
      <c r="F72" s="694"/>
      <c r="G72" s="694"/>
      <c r="H72" s="695"/>
      <c r="I72" s="695"/>
      <c r="J72" s="696"/>
      <c r="K72" s="695"/>
      <c r="L72" s="695"/>
      <c r="M72" s="695"/>
      <c r="N72" s="695"/>
      <c r="O72" s="695"/>
      <c r="P72" s="695"/>
      <c r="Q72" s="695"/>
      <c r="R72" s="695"/>
      <c r="S72" s="695"/>
      <c r="T72" s="696"/>
      <c r="U72" s="694"/>
      <c r="V72" s="696"/>
      <c r="W72" s="696"/>
      <c r="X72" s="696"/>
      <c r="Y72" s="694"/>
      <c r="Z72" s="694"/>
      <c r="AA72" s="694"/>
      <c r="AB72" s="694"/>
      <c r="AC72" s="694"/>
      <c r="AD72" s="694"/>
      <c r="AE72" s="694"/>
      <c r="AF72" s="694"/>
      <c r="AG72" s="695"/>
      <c r="AH72" s="696"/>
      <c r="AI72" s="697"/>
      <c r="AJ72" s="694"/>
      <c r="AK72" s="694"/>
      <c r="AL72" s="694"/>
      <c r="AM72" s="694"/>
      <c r="AN72" s="694"/>
      <c r="AO72" s="694"/>
      <c r="AP72" s="694"/>
      <c r="AQ72" s="696"/>
      <c r="AR72" s="696"/>
    </row>
    <row r="73" spans="2:44" ht="15">
      <c r="B73" s="694"/>
      <c r="C73" s="694"/>
      <c r="D73" s="694"/>
      <c r="E73" s="694"/>
      <c r="F73" s="694"/>
      <c r="G73" s="694"/>
      <c r="H73" s="695"/>
      <c r="I73" s="695"/>
      <c r="J73" s="696"/>
      <c r="K73" s="695"/>
      <c r="L73" s="695"/>
      <c r="M73" s="695"/>
      <c r="N73" s="695"/>
      <c r="O73" s="695"/>
      <c r="P73" s="695"/>
      <c r="Q73" s="695"/>
      <c r="R73" s="695"/>
      <c r="S73" s="695"/>
      <c r="T73" s="696"/>
      <c r="U73" s="694"/>
      <c r="V73" s="696"/>
      <c r="W73" s="696"/>
      <c r="X73" s="696"/>
      <c r="Y73" s="694"/>
      <c r="Z73" s="694"/>
      <c r="AA73" s="694"/>
      <c r="AB73" s="694"/>
      <c r="AC73" s="694"/>
      <c r="AD73" s="694"/>
      <c r="AE73" s="694"/>
      <c r="AF73" s="694"/>
      <c r="AG73" s="695"/>
      <c r="AH73" s="696"/>
      <c r="AI73" s="697"/>
      <c r="AJ73" s="694"/>
      <c r="AK73" s="694"/>
      <c r="AL73" s="694"/>
      <c r="AM73" s="694"/>
      <c r="AN73" s="694"/>
      <c r="AO73" s="694"/>
      <c r="AP73" s="694"/>
      <c r="AQ73" s="696"/>
      <c r="AR73" s="696"/>
    </row>
    <row r="74" spans="2:44" ht="15">
      <c r="B74" s="694"/>
      <c r="C74" s="694"/>
      <c r="D74" s="694"/>
      <c r="E74" s="694"/>
      <c r="F74" s="694"/>
      <c r="G74" s="694"/>
      <c r="H74" s="695"/>
      <c r="I74" s="695"/>
      <c r="J74" s="696"/>
      <c r="K74" s="695"/>
      <c r="L74" s="695"/>
      <c r="M74" s="695"/>
      <c r="N74" s="695"/>
      <c r="O74" s="695"/>
      <c r="P74" s="695"/>
      <c r="Q74" s="695"/>
      <c r="R74" s="695"/>
      <c r="S74" s="695"/>
      <c r="T74" s="696"/>
      <c r="U74" s="694"/>
      <c r="V74" s="696"/>
      <c r="W74" s="696"/>
      <c r="X74" s="696"/>
      <c r="Y74" s="694"/>
      <c r="Z74" s="694"/>
      <c r="AA74" s="694"/>
      <c r="AB74" s="694"/>
      <c r="AC74" s="694"/>
      <c r="AD74" s="694"/>
      <c r="AE74" s="694"/>
      <c r="AF74" s="694"/>
      <c r="AG74" s="695"/>
      <c r="AH74" s="696"/>
      <c r="AI74" s="697"/>
      <c r="AJ74" s="694"/>
      <c r="AK74" s="694"/>
      <c r="AL74" s="694"/>
      <c r="AM74" s="694"/>
      <c r="AN74" s="694"/>
      <c r="AO74" s="694"/>
      <c r="AP74" s="694"/>
      <c r="AQ74" s="696"/>
      <c r="AR74" s="696"/>
    </row>
    <row r="75" spans="2:44" ht="15">
      <c r="B75" s="694"/>
      <c r="C75" s="694"/>
      <c r="D75" s="694"/>
      <c r="E75" s="694"/>
      <c r="F75" s="694"/>
      <c r="G75" s="694"/>
      <c r="H75" s="695"/>
      <c r="I75" s="695"/>
      <c r="J75" s="696"/>
      <c r="K75" s="695"/>
      <c r="L75" s="695"/>
      <c r="M75" s="695"/>
      <c r="N75" s="695"/>
      <c r="O75" s="695"/>
      <c r="P75" s="695"/>
      <c r="Q75" s="695"/>
      <c r="R75" s="695"/>
      <c r="S75" s="695"/>
      <c r="T75" s="696"/>
      <c r="U75" s="694"/>
      <c r="V75" s="696"/>
      <c r="W75" s="696"/>
      <c r="X75" s="696"/>
      <c r="Y75" s="694"/>
      <c r="Z75" s="694"/>
      <c r="AA75" s="694"/>
      <c r="AB75" s="694"/>
      <c r="AC75" s="694"/>
      <c r="AD75" s="694"/>
      <c r="AE75" s="694"/>
      <c r="AF75" s="694"/>
      <c r="AG75" s="695"/>
      <c r="AH75" s="696"/>
      <c r="AI75" s="697"/>
      <c r="AJ75" s="694"/>
      <c r="AK75" s="694"/>
      <c r="AL75" s="694"/>
      <c r="AM75" s="694"/>
      <c r="AN75" s="694"/>
      <c r="AO75" s="694"/>
      <c r="AP75" s="694"/>
      <c r="AQ75" s="696"/>
      <c r="AR75" s="696"/>
    </row>
    <row r="76" spans="2:44" ht="15">
      <c r="B76" s="694"/>
      <c r="C76" s="694"/>
      <c r="D76" s="694"/>
      <c r="E76" s="694"/>
      <c r="F76" s="694"/>
      <c r="G76" s="694"/>
      <c r="H76" s="695"/>
      <c r="I76" s="695"/>
      <c r="J76" s="696"/>
      <c r="K76" s="695"/>
      <c r="L76" s="695"/>
      <c r="M76" s="695"/>
      <c r="N76" s="695"/>
      <c r="O76" s="695"/>
      <c r="P76" s="695"/>
      <c r="Q76" s="695"/>
      <c r="R76" s="695"/>
      <c r="S76" s="695"/>
      <c r="T76" s="696"/>
      <c r="U76" s="694"/>
      <c r="V76" s="696"/>
      <c r="W76" s="696"/>
      <c r="X76" s="696"/>
      <c r="Y76" s="694"/>
      <c r="Z76" s="694"/>
      <c r="AA76" s="694"/>
      <c r="AB76" s="694"/>
      <c r="AC76" s="694"/>
      <c r="AD76" s="694"/>
      <c r="AE76" s="694"/>
      <c r="AF76" s="694"/>
      <c r="AG76" s="695"/>
      <c r="AH76" s="696"/>
      <c r="AI76" s="697"/>
      <c r="AJ76" s="694"/>
      <c r="AK76" s="694"/>
      <c r="AL76" s="694"/>
      <c r="AM76" s="694"/>
      <c r="AN76" s="694"/>
      <c r="AO76" s="694"/>
      <c r="AP76" s="694"/>
      <c r="AQ76" s="696"/>
      <c r="AR76" s="696"/>
    </row>
    <row r="77" spans="2:44" ht="15">
      <c r="B77" s="694"/>
      <c r="C77" s="694"/>
      <c r="D77" s="694"/>
      <c r="E77" s="694"/>
      <c r="F77" s="694"/>
      <c r="G77" s="694"/>
      <c r="H77" s="695"/>
      <c r="I77" s="695"/>
      <c r="J77" s="696"/>
      <c r="K77" s="695"/>
      <c r="L77" s="695"/>
      <c r="M77" s="695"/>
      <c r="N77" s="695"/>
      <c r="O77" s="695"/>
      <c r="P77" s="695"/>
      <c r="Q77" s="695"/>
      <c r="R77" s="695"/>
      <c r="S77" s="695"/>
      <c r="T77" s="696"/>
      <c r="U77" s="694"/>
      <c r="V77" s="696"/>
      <c r="W77" s="696"/>
      <c r="X77" s="696"/>
      <c r="Y77" s="694"/>
      <c r="Z77" s="694"/>
      <c r="AA77" s="694"/>
      <c r="AB77" s="694"/>
      <c r="AC77" s="694"/>
      <c r="AD77" s="694"/>
      <c r="AE77" s="694"/>
      <c r="AF77" s="694"/>
      <c r="AG77" s="695"/>
      <c r="AH77" s="696"/>
      <c r="AI77" s="697"/>
      <c r="AJ77" s="694"/>
      <c r="AK77" s="694"/>
      <c r="AL77" s="694"/>
      <c r="AM77" s="694"/>
      <c r="AN77" s="694"/>
      <c r="AO77" s="694"/>
      <c r="AP77" s="694"/>
      <c r="AQ77" s="696"/>
      <c r="AR77" s="696"/>
    </row>
    <row r="78" spans="2:44" ht="15">
      <c r="B78" s="694"/>
      <c r="C78" s="694"/>
      <c r="D78" s="694"/>
      <c r="E78" s="694"/>
      <c r="F78" s="694"/>
      <c r="G78" s="694"/>
      <c r="H78" s="695"/>
      <c r="I78" s="695"/>
      <c r="J78" s="696"/>
      <c r="K78" s="695"/>
      <c r="L78" s="695"/>
      <c r="M78" s="695"/>
      <c r="N78" s="695"/>
      <c r="O78" s="695"/>
      <c r="P78" s="695"/>
      <c r="Q78" s="695"/>
      <c r="R78" s="695"/>
      <c r="S78" s="695"/>
      <c r="T78" s="696"/>
      <c r="U78" s="694"/>
      <c r="V78" s="696"/>
      <c r="W78" s="696"/>
      <c r="X78" s="696"/>
      <c r="Y78" s="694"/>
      <c r="Z78" s="694"/>
      <c r="AA78" s="694"/>
      <c r="AB78" s="694"/>
      <c r="AC78" s="694"/>
      <c r="AD78" s="694"/>
      <c r="AE78" s="694"/>
      <c r="AF78" s="694"/>
      <c r="AG78" s="695"/>
      <c r="AH78" s="696"/>
      <c r="AI78" s="697"/>
      <c r="AJ78" s="694"/>
      <c r="AK78" s="694"/>
      <c r="AL78" s="694"/>
      <c r="AM78" s="694"/>
      <c r="AN78" s="694"/>
      <c r="AO78" s="694"/>
      <c r="AP78" s="694"/>
      <c r="AQ78" s="696"/>
      <c r="AR78" s="696"/>
    </row>
    <row r="79" spans="2:44" ht="15">
      <c r="B79" s="694"/>
      <c r="C79" s="694"/>
      <c r="D79" s="694"/>
      <c r="E79" s="694"/>
      <c r="F79" s="694"/>
      <c r="G79" s="694"/>
      <c r="H79" s="695"/>
      <c r="I79" s="695"/>
      <c r="J79" s="696"/>
      <c r="K79" s="695"/>
      <c r="L79" s="695"/>
      <c r="M79" s="695"/>
      <c r="N79" s="695"/>
      <c r="O79" s="695"/>
      <c r="P79" s="695"/>
      <c r="Q79" s="695"/>
      <c r="R79" s="695"/>
      <c r="S79" s="695"/>
      <c r="T79" s="696"/>
      <c r="U79" s="694"/>
      <c r="V79" s="696"/>
      <c r="W79" s="696"/>
      <c r="X79" s="696"/>
      <c r="Y79" s="694"/>
      <c r="Z79" s="694"/>
      <c r="AA79" s="694"/>
      <c r="AB79" s="694"/>
      <c r="AC79" s="694"/>
      <c r="AD79" s="694"/>
      <c r="AE79" s="694"/>
      <c r="AF79" s="694"/>
      <c r="AG79" s="695"/>
      <c r="AH79" s="696"/>
      <c r="AI79" s="697"/>
      <c r="AJ79" s="694"/>
      <c r="AK79" s="694"/>
      <c r="AL79" s="694"/>
      <c r="AM79" s="694"/>
      <c r="AN79" s="694"/>
      <c r="AO79" s="694"/>
      <c r="AP79" s="694"/>
      <c r="AQ79" s="696"/>
      <c r="AR79" s="696"/>
    </row>
    <row r="80" spans="2:44" ht="15">
      <c r="B80" s="694"/>
      <c r="C80" s="694"/>
      <c r="D80" s="694"/>
      <c r="E80" s="694"/>
      <c r="F80" s="694"/>
      <c r="G80" s="694"/>
      <c r="H80" s="695"/>
      <c r="I80" s="695"/>
      <c r="J80" s="696"/>
      <c r="K80" s="695"/>
      <c r="L80" s="695"/>
      <c r="M80" s="695"/>
      <c r="N80" s="695"/>
      <c r="O80" s="695"/>
      <c r="P80" s="695"/>
      <c r="Q80" s="695"/>
      <c r="R80" s="695"/>
      <c r="S80" s="695"/>
      <c r="T80" s="696"/>
      <c r="U80" s="694"/>
      <c r="V80" s="696"/>
      <c r="W80" s="696"/>
      <c r="X80" s="696"/>
      <c r="Y80" s="694"/>
      <c r="Z80" s="694"/>
      <c r="AA80" s="694"/>
      <c r="AB80" s="694"/>
      <c r="AC80" s="694"/>
      <c r="AD80" s="694"/>
      <c r="AE80" s="694"/>
      <c r="AF80" s="694"/>
      <c r="AG80" s="695"/>
      <c r="AH80" s="696"/>
      <c r="AI80" s="697"/>
      <c r="AJ80" s="694"/>
      <c r="AK80" s="694"/>
      <c r="AL80" s="694"/>
      <c r="AM80" s="694"/>
      <c r="AN80" s="694"/>
      <c r="AO80" s="694"/>
      <c r="AP80" s="694"/>
      <c r="AQ80" s="696"/>
      <c r="AR80" s="696"/>
    </row>
    <row r="81" spans="2:44" ht="15">
      <c r="B81" s="694"/>
      <c r="C81" s="694"/>
      <c r="D81" s="694"/>
      <c r="E81" s="694"/>
      <c r="F81" s="694"/>
      <c r="G81" s="694"/>
      <c r="H81" s="695"/>
      <c r="I81" s="695"/>
      <c r="J81" s="696"/>
      <c r="K81" s="695"/>
      <c r="L81" s="695"/>
      <c r="M81" s="695"/>
      <c r="N81" s="695"/>
      <c r="O81" s="695"/>
      <c r="P81" s="695"/>
      <c r="Q81" s="695"/>
      <c r="R81" s="695"/>
      <c r="S81" s="695"/>
      <c r="T81" s="696"/>
      <c r="U81" s="694"/>
      <c r="V81" s="696"/>
      <c r="W81" s="696"/>
      <c r="X81" s="696"/>
      <c r="Y81" s="694"/>
      <c r="Z81" s="694"/>
      <c r="AA81" s="694"/>
      <c r="AB81" s="694"/>
      <c r="AC81" s="694"/>
      <c r="AD81" s="694"/>
      <c r="AE81" s="694"/>
      <c r="AF81" s="694"/>
      <c r="AG81" s="695"/>
      <c r="AH81" s="696"/>
      <c r="AI81" s="697"/>
      <c r="AJ81" s="694"/>
      <c r="AK81" s="694"/>
      <c r="AL81" s="694"/>
      <c r="AM81" s="694"/>
      <c r="AN81" s="694"/>
      <c r="AO81" s="694"/>
      <c r="AP81" s="694"/>
      <c r="AQ81" s="696"/>
      <c r="AR81" s="696"/>
    </row>
    <row r="82" spans="2:44" ht="15">
      <c r="B82" s="694"/>
      <c r="C82" s="694"/>
      <c r="D82" s="694"/>
      <c r="E82" s="694"/>
      <c r="F82" s="694"/>
      <c r="G82" s="694"/>
      <c r="H82" s="695"/>
      <c r="I82" s="695"/>
      <c r="J82" s="696"/>
      <c r="K82" s="695"/>
      <c r="L82" s="695"/>
      <c r="M82" s="695"/>
      <c r="N82" s="695"/>
      <c r="O82" s="695"/>
      <c r="P82" s="695"/>
      <c r="Q82" s="695"/>
      <c r="R82" s="695"/>
      <c r="S82" s="695"/>
      <c r="T82" s="696"/>
      <c r="U82" s="694"/>
      <c r="V82" s="696"/>
      <c r="W82" s="696"/>
      <c r="X82" s="696"/>
      <c r="Y82" s="694"/>
      <c r="Z82" s="694"/>
      <c r="AA82" s="694"/>
      <c r="AB82" s="694"/>
      <c r="AC82" s="694"/>
      <c r="AD82" s="694"/>
      <c r="AE82" s="694"/>
      <c r="AF82" s="694"/>
      <c r="AG82" s="695"/>
      <c r="AH82" s="696"/>
      <c r="AI82" s="697"/>
      <c r="AJ82" s="694"/>
      <c r="AK82" s="694"/>
      <c r="AL82" s="694"/>
      <c r="AM82" s="694"/>
      <c r="AN82" s="694"/>
      <c r="AO82" s="694"/>
      <c r="AP82" s="694"/>
      <c r="AQ82" s="696"/>
      <c r="AR82" s="696"/>
    </row>
    <row r="83" spans="2:44" ht="15">
      <c r="B83" s="694"/>
      <c r="C83" s="694"/>
      <c r="D83" s="694"/>
      <c r="E83" s="694"/>
      <c r="F83" s="694"/>
      <c r="G83" s="694"/>
      <c r="H83" s="695"/>
      <c r="I83" s="695"/>
      <c r="J83" s="696"/>
      <c r="K83" s="695"/>
      <c r="L83" s="695"/>
      <c r="M83" s="695"/>
      <c r="N83" s="695"/>
      <c r="O83" s="695"/>
      <c r="P83" s="695"/>
      <c r="Q83" s="695"/>
      <c r="R83" s="695"/>
      <c r="S83" s="695"/>
      <c r="T83" s="696"/>
      <c r="U83" s="694"/>
      <c r="V83" s="696"/>
      <c r="W83" s="696"/>
      <c r="X83" s="696"/>
      <c r="Y83" s="694"/>
      <c r="Z83" s="694"/>
      <c r="AA83" s="694"/>
      <c r="AB83" s="694"/>
      <c r="AC83" s="694"/>
      <c r="AD83" s="694"/>
      <c r="AE83" s="694"/>
      <c r="AF83" s="694"/>
      <c r="AG83" s="695"/>
      <c r="AH83" s="696"/>
      <c r="AI83" s="697"/>
      <c r="AJ83" s="694"/>
      <c r="AK83" s="694"/>
      <c r="AL83" s="694"/>
      <c r="AM83" s="694"/>
      <c r="AN83" s="694"/>
      <c r="AO83" s="694"/>
      <c r="AP83" s="694"/>
      <c r="AQ83" s="696"/>
      <c r="AR83" s="696"/>
    </row>
    <row r="84" spans="2:44" ht="15">
      <c r="B84" s="694"/>
      <c r="C84" s="694"/>
      <c r="D84" s="694"/>
      <c r="E84" s="694"/>
      <c r="F84" s="694"/>
      <c r="G84" s="694"/>
      <c r="H84" s="695"/>
      <c r="I84" s="695"/>
      <c r="J84" s="696"/>
      <c r="K84" s="695"/>
      <c r="L84" s="695"/>
      <c r="M84" s="695"/>
      <c r="N84" s="695"/>
      <c r="O84" s="695"/>
      <c r="P84" s="695"/>
      <c r="Q84" s="695"/>
      <c r="R84" s="695"/>
      <c r="S84" s="695"/>
      <c r="T84" s="696"/>
      <c r="U84" s="694"/>
      <c r="V84" s="696"/>
      <c r="W84" s="696"/>
      <c r="X84" s="696"/>
      <c r="Y84" s="694"/>
      <c r="Z84" s="694"/>
      <c r="AA84" s="694"/>
      <c r="AB84" s="694"/>
      <c r="AC84" s="694"/>
      <c r="AD84" s="694"/>
      <c r="AE84" s="694"/>
      <c r="AF84" s="694"/>
      <c r="AG84" s="695"/>
      <c r="AH84" s="696"/>
      <c r="AI84" s="697"/>
      <c r="AJ84" s="694"/>
      <c r="AK84" s="694"/>
      <c r="AL84" s="694"/>
      <c r="AM84" s="694"/>
      <c r="AN84" s="694"/>
      <c r="AO84" s="694"/>
      <c r="AP84" s="694"/>
      <c r="AQ84" s="696"/>
      <c r="AR84" s="696"/>
    </row>
    <row r="85" spans="2:44" ht="15">
      <c r="B85" s="694"/>
      <c r="C85" s="694"/>
      <c r="D85" s="694"/>
      <c r="E85" s="694"/>
      <c r="F85" s="694"/>
      <c r="G85" s="694"/>
      <c r="H85" s="695"/>
      <c r="I85" s="695"/>
      <c r="J85" s="696"/>
      <c r="K85" s="695"/>
      <c r="L85" s="695"/>
      <c r="M85" s="695"/>
      <c r="N85" s="695"/>
      <c r="O85" s="695"/>
      <c r="P85" s="695"/>
      <c r="Q85" s="695"/>
      <c r="R85" s="695"/>
      <c r="S85" s="695"/>
      <c r="T85" s="696"/>
      <c r="U85" s="694"/>
      <c r="V85" s="696"/>
      <c r="W85" s="696"/>
      <c r="X85" s="696"/>
      <c r="Y85" s="694"/>
      <c r="Z85" s="694"/>
      <c r="AA85" s="694"/>
      <c r="AB85" s="694"/>
      <c r="AC85" s="694"/>
      <c r="AD85" s="694"/>
      <c r="AE85" s="694"/>
      <c r="AF85" s="694"/>
      <c r="AG85" s="695"/>
      <c r="AH85" s="696"/>
      <c r="AI85" s="697"/>
      <c r="AJ85" s="694"/>
      <c r="AK85" s="694"/>
      <c r="AL85" s="694"/>
      <c r="AM85" s="694"/>
      <c r="AN85" s="694"/>
      <c r="AO85" s="694"/>
      <c r="AP85" s="694"/>
      <c r="AQ85" s="696"/>
      <c r="AR85" s="696"/>
    </row>
    <row r="86" spans="2:44" ht="15">
      <c r="B86" s="694"/>
      <c r="C86" s="694"/>
      <c r="D86" s="694"/>
      <c r="E86" s="694"/>
      <c r="F86" s="694"/>
      <c r="G86" s="694"/>
      <c r="H86" s="695"/>
      <c r="I86" s="695"/>
      <c r="J86" s="696"/>
      <c r="K86" s="695"/>
      <c r="L86" s="695"/>
      <c r="M86" s="695"/>
      <c r="N86" s="695"/>
      <c r="O86" s="695"/>
      <c r="P86" s="695"/>
      <c r="Q86" s="695"/>
      <c r="R86" s="695"/>
      <c r="S86" s="695"/>
      <c r="T86" s="696"/>
      <c r="U86" s="694"/>
      <c r="V86" s="696"/>
      <c r="W86" s="696"/>
      <c r="X86" s="696"/>
      <c r="Y86" s="694"/>
      <c r="Z86" s="694"/>
      <c r="AA86" s="694"/>
      <c r="AB86" s="694"/>
      <c r="AC86" s="694"/>
      <c r="AD86" s="694"/>
      <c r="AE86" s="694"/>
      <c r="AF86" s="694"/>
      <c r="AG86" s="695"/>
      <c r="AH86" s="696"/>
      <c r="AI86" s="697"/>
      <c r="AJ86" s="694"/>
      <c r="AK86" s="694"/>
      <c r="AL86" s="694"/>
      <c r="AM86" s="694"/>
      <c r="AN86" s="694"/>
      <c r="AO86" s="694"/>
      <c r="AP86" s="694"/>
      <c r="AQ86" s="696"/>
      <c r="AR86" s="696"/>
    </row>
    <row r="87" spans="2:44" ht="15">
      <c r="B87" s="698"/>
      <c r="C87" s="698"/>
      <c r="D87" s="698"/>
      <c r="E87" s="698"/>
      <c r="F87" s="698"/>
      <c r="G87" s="698"/>
      <c r="H87" s="699"/>
      <c r="I87" s="699"/>
      <c r="J87" s="700"/>
      <c r="K87" s="699"/>
      <c r="L87" s="699"/>
      <c r="M87" s="699"/>
      <c r="N87" s="699"/>
      <c r="O87" s="699"/>
      <c r="P87" s="699"/>
      <c r="Q87" s="699"/>
      <c r="R87" s="699"/>
      <c r="S87" s="699"/>
      <c r="T87" s="700"/>
      <c r="U87" s="698"/>
      <c r="V87" s="700"/>
      <c r="W87" s="700"/>
      <c r="X87" s="700"/>
      <c r="Y87" s="698"/>
      <c r="Z87" s="698"/>
      <c r="AA87" s="698"/>
      <c r="AB87" s="698"/>
      <c r="AC87" s="698"/>
      <c r="AD87" s="698"/>
      <c r="AE87" s="698"/>
      <c r="AF87" s="698"/>
      <c r="AG87" s="699"/>
      <c r="AH87" s="700"/>
      <c r="AI87" s="701"/>
      <c r="AJ87" s="698"/>
      <c r="AK87" s="698"/>
      <c r="AL87" s="698"/>
      <c r="AM87" s="698"/>
      <c r="AN87" s="698"/>
      <c r="AO87" s="698"/>
      <c r="AP87" s="698"/>
      <c r="AQ87" s="700"/>
      <c r="AR87" s="700"/>
    </row>
    <row r="88" spans="2:44" ht="15">
      <c r="B88" s="698"/>
      <c r="C88" s="698"/>
      <c r="D88" s="698"/>
      <c r="E88" s="698"/>
      <c r="F88" s="698"/>
      <c r="G88" s="698"/>
      <c r="H88" s="699"/>
      <c r="I88" s="699"/>
      <c r="J88" s="700"/>
      <c r="K88" s="699"/>
      <c r="L88" s="699"/>
      <c r="M88" s="699"/>
      <c r="N88" s="699"/>
      <c r="O88" s="699"/>
      <c r="P88" s="699"/>
      <c r="Q88" s="699"/>
      <c r="R88" s="699"/>
      <c r="S88" s="699"/>
      <c r="T88" s="700"/>
      <c r="U88" s="698"/>
      <c r="V88" s="700"/>
      <c r="W88" s="700"/>
      <c r="X88" s="700"/>
      <c r="Y88" s="698"/>
      <c r="Z88" s="698"/>
      <c r="AA88" s="698"/>
      <c r="AB88" s="698"/>
      <c r="AC88" s="698"/>
      <c r="AD88" s="698"/>
      <c r="AE88" s="698"/>
      <c r="AF88" s="698"/>
      <c r="AG88" s="699"/>
      <c r="AH88" s="700"/>
      <c r="AI88" s="701"/>
      <c r="AJ88" s="698"/>
      <c r="AK88" s="698"/>
      <c r="AL88" s="698"/>
      <c r="AM88" s="698"/>
      <c r="AN88" s="698"/>
      <c r="AO88" s="698"/>
      <c r="AP88" s="698"/>
      <c r="AQ88" s="700"/>
      <c r="AR88" s="700"/>
    </row>
    <row r="89" spans="2:44" ht="15">
      <c r="B89" s="694"/>
      <c r="C89" s="694"/>
      <c r="D89" s="694"/>
      <c r="E89" s="694"/>
      <c r="F89" s="694"/>
      <c r="G89" s="694"/>
      <c r="H89" s="695"/>
      <c r="I89" s="695"/>
      <c r="J89" s="696"/>
      <c r="K89" s="695"/>
      <c r="L89" s="695"/>
      <c r="M89" s="695"/>
      <c r="N89" s="695"/>
      <c r="O89" s="695"/>
      <c r="P89" s="695"/>
      <c r="Q89" s="695"/>
      <c r="R89" s="695"/>
      <c r="S89" s="695"/>
      <c r="T89" s="696"/>
      <c r="U89" s="694"/>
      <c r="V89" s="696"/>
      <c r="W89" s="696"/>
      <c r="X89" s="696"/>
      <c r="Y89" s="694"/>
      <c r="Z89" s="694"/>
      <c r="AA89" s="694"/>
      <c r="AB89" s="694"/>
      <c r="AC89" s="694"/>
      <c r="AD89" s="694"/>
      <c r="AE89" s="694"/>
      <c r="AF89" s="694"/>
      <c r="AG89" s="695"/>
      <c r="AH89" s="696"/>
      <c r="AI89" s="697"/>
      <c r="AJ89" s="694"/>
      <c r="AK89" s="694"/>
      <c r="AL89" s="694"/>
      <c r="AM89" s="694"/>
      <c r="AN89" s="694"/>
      <c r="AO89" s="694"/>
      <c r="AP89" s="694"/>
      <c r="AQ89" s="696"/>
      <c r="AR89" s="696"/>
    </row>
    <row r="90" spans="2:44" ht="15">
      <c r="B90" s="702"/>
      <c r="C90" s="702"/>
      <c r="D90" s="702"/>
      <c r="E90" s="702"/>
      <c r="F90" s="702"/>
      <c r="G90" s="702"/>
      <c r="H90" s="703"/>
      <c r="I90" s="703"/>
      <c r="J90" s="704"/>
      <c r="K90" s="703"/>
      <c r="L90" s="703"/>
      <c r="M90" s="703"/>
      <c r="N90" s="703"/>
      <c r="O90" s="703"/>
      <c r="P90" s="703"/>
      <c r="Q90" s="703"/>
      <c r="R90" s="703"/>
      <c r="S90" s="703"/>
      <c r="T90" s="704"/>
      <c r="U90" s="702"/>
      <c r="V90" s="704"/>
      <c r="W90" s="704"/>
      <c r="X90" s="704"/>
      <c r="Y90" s="702"/>
      <c r="Z90" s="702"/>
      <c r="AA90" s="702"/>
      <c r="AB90" s="702"/>
      <c r="AC90" s="702"/>
      <c r="AD90" s="702"/>
      <c r="AE90" s="702"/>
      <c r="AF90" s="702"/>
      <c r="AG90" s="703"/>
      <c r="AH90" s="704"/>
      <c r="AI90" s="705"/>
      <c r="AJ90" s="702"/>
      <c r="AK90" s="702"/>
      <c r="AL90" s="702"/>
      <c r="AM90" s="702"/>
      <c r="AN90" s="702"/>
      <c r="AO90" s="702"/>
      <c r="AP90" s="702"/>
      <c r="AQ90" s="704"/>
      <c r="AR90" s="704"/>
    </row>
    <row r="91" spans="2:44" ht="15">
      <c r="B91" s="694"/>
      <c r="C91" s="694"/>
      <c r="D91" s="694"/>
      <c r="E91" s="694"/>
      <c r="F91" s="694"/>
      <c r="G91" s="694"/>
      <c r="H91" s="695"/>
      <c r="I91" s="695"/>
      <c r="J91" s="696"/>
      <c r="K91" s="695"/>
      <c r="L91" s="695"/>
      <c r="M91" s="695"/>
      <c r="N91" s="695"/>
      <c r="O91" s="695"/>
      <c r="P91" s="695"/>
      <c r="Q91" s="695"/>
      <c r="R91" s="695"/>
      <c r="S91" s="695"/>
      <c r="T91" s="696"/>
      <c r="U91" s="694"/>
      <c r="V91" s="696"/>
      <c r="W91" s="696"/>
      <c r="X91" s="696"/>
      <c r="Y91" s="694"/>
      <c r="Z91" s="694"/>
      <c r="AA91" s="694"/>
      <c r="AB91" s="694"/>
      <c r="AC91" s="694"/>
      <c r="AD91" s="694"/>
      <c r="AE91" s="694"/>
      <c r="AF91" s="694"/>
      <c r="AG91" s="695"/>
      <c r="AH91" s="696"/>
      <c r="AI91" s="697"/>
      <c r="AJ91" s="694"/>
      <c r="AK91" s="694"/>
      <c r="AL91" s="694"/>
      <c r="AM91" s="694"/>
      <c r="AN91" s="694"/>
      <c r="AO91" s="694"/>
      <c r="AP91" s="694"/>
      <c r="AQ91" s="696"/>
      <c r="AR91" s="696"/>
    </row>
    <row r="92" spans="2:44" ht="15">
      <c r="B92" s="694"/>
      <c r="C92" s="694"/>
      <c r="D92" s="694"/>
      <c r="E92" s="694"/>
      <c r="F92" s="694"/>
      <c r="G92" s="694"/>
      <c r="H92" s="695"/>
      <c r="I92" s="695"/>
      <c r="J92" s="696"/>
      <c r="K92" s="695"/>
      <c r="L92" s="695"/>
      <c r="M92" s="695"/>
      <c r="N92" s="695"/>
      <c r="O92" s="695"/>
      <c r="P92" s="695"/>
      <c r="Q92" s="695"/>
      <c r="R92" s="695"/>
      <c r="S92" s="695"/>
      <c r="T92" s="696"/>
      <c r="U92" s="694"/>
      <c r="V92" s="696"/>
      <c r="W92" s="696"/>
      <c r="X92" s="696"/>
      <c r="Y92" s="694"/>
      <c r="Z92" s="694"/>
      <c r="AA92" s="694"/>
      <c r="AB92" s="694"/>
      <c r="AC92" s="694"/>
      <c r="AD92" s="694"/>
      <c r="AE92" s="694"/>
      <c r="AF92" s="694"/>
      <c r="AG92" s="695"/>
      <c r="AH92" s="696"/>
      <c r="AI92" s="697"/>
      <c r="AJ92" s="694"/>
      <c r="AK92" s="694"/>
      <c r="AL92" s="694"/>
      <c r="AM92" s="694"/>
      <c r="AN92" s="694"/>
      <c r="AO92" s="694"/>
      <c r="AP92" s="694"/>
      <c r="AQ92" s="696"/>
      <c r="AR92" s="696"/>
    </row>
    <row r="93" spans="2:44" ht="15">
      <c r="B93" s="694"/>
      <c r="C93" s="694"/>
      <c r="D93" s="694"/>
      <c r="E93" s="694"/>
      <c r="F93" s="694"/>
      <c r="G93" s="694"/>
      <c r="H93" s="695"/>
      <c r="I93" s="695"/>
      <c r="J93" s="696"/>
      <c r="K93" s="695"/>
      <c r="L93" s="695"/>
      <c r="M93" s="695"/>
      <c r="N93" s="695"/>
      <c r="O93" s="695"/>
      <c r="P93" s="695"/>
      <c r="Q93" s="695"/>
      <c r="R93" s="695"/>
      <c r="S93" s="695"/>
      <c r="T93" s="696"/>
      <c r="U93" s="694"/>
      <c r="V93" s="696"/>
      <c r="W93" s="696"/>
      <c r="X93" s="696"/>
      <c r="Y93" s="694"/>
      <c r="Z93" s="694"/>
      <c r="AA93" s="694"/>
      <c r="AB93" s="694"/>
      <c r="AC93" s="694"/>
      <c r="AD93" s="694"/>
      <c r="AE93" s="694"/>
      <c r="AF93" s="694"/>
      <c r="AG93" s="695"/>
      <c r="AH93" s="696"/>
      <c r="AI93" s="697"/>
      <c r="AJ93" s="694"/>
      <c r="AK93" s="694"/>
      <c r="AL93" s="694"/>
      <c r="AM93" s="694"/>
      <c r="AN93" s="694"/>
      <c r="AO93" s="694"/>
      <c r="AP93" s="694"/>
      <c r="AQ93" s="696"/>
      <c r="AR93" s="696"/>
    </row>
    <row r="94" spans="2:44" ht="15">
      <c r="B94" s="694"/>
      <c r="C94" s="694"/>
      <c r="D94" s="694"/>
      <c r="E94" s="694"/>
      <c r="F94" s="694"/>
      <c r="G94" s="694"/>
      <c r="H94" s="695"/>
      <c r="I94" s="695"/>
      <c r="J94" s="696"/>
      <c r="K94" s="695"/>
      <c r="L94" s="695"/>
      <c r="M94" s="695"/>
      <c r="N94" s="695"/>
      <c r="O94" s="695"/>
      <c r="P94" s="695"/>
      <c r="Q94" s="695"/>
      <c r="R94" s="695"/>
      <c r="S94" s="695"/>
      <c r="T94" s="696"/>
      <c r="U94" s="694"/>
      <c r="V94" s="696"/>
      <c r="W94" s="696"/>
      <c r="X94" s="696"/>
      <c r="Y94" s="694"/>
      <c r="Z94" s="694"/>
      <c r="AA94" s="694"/>
      <c r="AB94" s="694"/>
      <c r="AC94" s="694"/>
      <c r="AD94" s="694"/>
      <c r="AE94" s="694"/>
      <c r="AF94" s="694"/>
      <c r="AG94" s="695"/>
      <c r="AH94" s="696"/>
      <c r="AI94" s="697"/>
      <c r="AJ94" s="694"/>
      <c r="AK94" s="694"/>
      <c r="AL94" s="694"/>
      <c r="AM94" s="694"/>
      <c r="AN94" s="694"/>
      <c r="AO94" s="694"/>
      <c r="AP94" s="694"/>
      <c r="AQ94" s="696"/>
      <c r="AR94" s="696"/>
    </row>
    <row r="95" spans="2:44" ht="15">
      <c r="B95" s="694"/>
      <c r="C95" s="694"/>
      <c r="D95" s="694"/>
      <c r="E95" s="694"/>
      <c r="F95" s="694"/>
      <c r="G95" s="694"/>
      <c r="H95" s="695"/>
      <c r="I95" s="695"/>
      <c r="J95" s="696"/>
      <c r="K95" s="695"/>
      <c r="L95" s="695"/>
      <c r="M95" s="695"/>
      <c r="N95" s="695"/>
      <c r="O95" s="695"/>
      <c r="P95" s="695"/>
      <c r="Q95" s="695"/>
      <c r="R95" s="695"/>
      <c r="S95" s="695"/>
      <c r="T95" s="696"/>
      <c r="U95" s="694"/>
      <c r="V95" s="696"/>
      <c r="W95" s="696"/>
      <c r="X95" s="696"/>
      <c r="Y95" s="694"/>
      <c r="Z95" s="694"/>
      <c r="AA95" s="694"/>
      <c r="AB95" s="694"/>
      <c r="AC95" s="694"/>
      <c r="AD95" s="694"/>
      <c r="AE95" s="694"/>
      <c r="AF95" s="694"/>
      <c r="AG95" s="695"/>
      <c r="AH95" s="696"/>
      <c r="AI95" s="697"/>
      <c r="AJ95" s="694"/>
      <c r="AK95" s="694"/>
      <c r="AL95" s="694"/>
      <c r="AM95" s="694"/>
      <c r="AN95" s="694"/>
      <c r="AO95" s="694"/>
      <c r="AP95" s="694"/>
      <c r="AQ95" s="696"/>
      <c r="AR95" s="696"/>
    </row>
    <row r="96" spans="2:44" ht="15">
      <c r="B96" s="694"/>
      <c r="C96" s="694"/>
      <c r="D96" s="694"/>
      <c r="E96" s="694"/>
      <c r="F96" s="694"/>
      <c r="G96" s="694"/>
      <c r="H96" s="695"/>
      <c r="I96" s="695"/>
      <c r="J96" s="696"/>
      <c r="K96" s="695"/>
      <c r="L96" s="695"/>
      <c r="M96" s="695"/>
      <c r="N96" s="695"/>
      <c r="O96" s="695"/>
      <c r="P96" s="695"/>
      <c r="Q96" s="695"/>
      <c r="R96" s="695"/>
      <c r="S96" s="695"/>
      <c r="T96" s="696"/>
      <c r="U96" s="694"/>
      <c r="V96" s="696"/>
      <c r="W96" s="696"/>
      <c r="X96" s="696"/>
      <c r="Y96" s="694"/>
      <c r="Z96" s="694"/>
      <c r="AA96" s="694"/>
      <c r="AB96" s="694"/>
      <c r="AC96" s="694"/>
      <c r="AD96" s="694"/>
      <c r="AE96" s="694"/>
      <c r="AF96" s="694"/>
      <c r="AG96" s="695"/>
      <c r="AH96" s="696"/>
      <c r="AI96" s="697"/>
      <c r="AJ96" s="694"/>
      <c r="AK96" s="694"/>
      <c r="AL96" s="694"/>
      <c r="AM96" s="694"/>
      <c r="AN96" s="694"/>
      <c r="AO96" s="694"/>
      <c r="AP96" s="694"/>
      <c r="AQ96" s="696"/>
      <c r="AR96" s="696"/>
    </row>
    <row r="97" spans="2:44" ht="15">
      <c r="B97" s="694"/>
      <c r="C97" s="694"/>
      <c r="D97" s="694"/>
      <c r="E97" s="694"/>
      <c r="F97" s="694"/>
      <c r="G97" s="694"/>
      <c r="H97" s="695"/>
      <c r="I97" s="695"/>
      <c r="J97" s="696"/>
      <c r="K97" s="695"/>
      <c r="L97" s="695"/>
      <c r="M97" s="695"/>
      <c r="N97" s="695"/>
      <c r="O97" s="695"/>
      <c r="P97" s="695"/>
      <c r="Q97" s="695"/>
      <c r="R97" s="695"/>
      <c r="S97" s="695"/>
      <c r="T97" s="696"/>
      <c r="U97" s="694"/>
      <c r="V97" s="696"/>
      <c r="W97" s="696"/>
      <c r="X97" s="696"/>
      <c r="Y97" s="694"/>
      <c r="Z97" s="694"/>
      <c r="AA97" s="694"/>
      <c r="AB97" s="694"/>
      <c r="AC97" s="694"/>
      <c r="AD97" s="694"/>
      <c r="AE97" s="694"/>
      <c r="AF97" s="694"/>
      <c r="AG97" s="695"/>
      <c r="AH97" s="696"/>
      <c r="AI97" s="697"/>
      <c r="AJ97" s="694"/>
      <c r="AK97" s="694"/>
      <c r="AL97" s="694"/>
      <c r="AM97" s="694"/>
      <c r="AN97" s="694"/>
      <c r="AO97" s="694"/>
      <c r="AP97" s="694"/>
      <c r="AQ97" s="696"/>
      <c r="AR97" s="696"/>
    </row>
    <row r="98" spans="2:44" ht="15">
      <c r="B98" s="694"/>
      <c r="C98" s="694"/>
      <c r="D98" s="694"/>
      <c r="E98" s="694"/>
      <c r="F98" s="694"/>
      <c r="G98" s="694"/>
      <c r="H98" s="695"/>
      <c r="I98" s="695"/>
      <c r="J98" s="696"/>
      <c r="K98" s="695"/>
      <c r="L98" s="695"/>
      <c r="M98" s="695"/>
      <c r="N98" s="695"/>
      <c r="O98" s="695"/>
      <c r="P98" s="695"/>
      <c r="Q98" s="695"/>
      <c r="R98" s="695"/>
      <c r="S98" s="695"/>
      <c r="T98" s="696"/>
      <c r="U98" s="694"/>
      <c r="V98" s="696"/>
      <c r="W98" s="696"/>
      <c r="X98" s="696"/>
      <c r="Y98" s="694"/>
      <c r="Z98" s="694"/>
      <c r="AA98" s="694"/>
      <c r="AB98" s="694"/>
      <c r="AC98" s="694"/>
      <c r="AD98" s="694"/>
      <c r="AE98" s="694"/>
      <c r="AF98" s="694"/>
      <c r="AG98" s="695"/>
      <c r="AH98" s="696"/>
      <c r="AI98" s="697"/>
      <c r="AJ98" s="694"/>
      <c r="AK98" s="694"/>
      <c r="AL98" s="694"/>
      <c r="AM98" s="694"/>
      <c r="AN98" s="694"/>
      <c r="AO98" s="694"/>
      <c r="AP98" s="694"/>
      <c r="AQ98" s="696"/>
      <c r="AR98" s="696"/>
    </row>
    <row r="99" spans="2:44" ht="15">
      <c r="B99" s="694"/>
      <c r="C99" s="694"/>
      <c r="D99" s="694"/>
      <c r="E99" s="694"/>
      <c r="F99" s="694"/>
      <c r="G99" s="694"/>
      <c r="H99" s="695"/>
      <c r="I99" s="695"/>
      <c r="J99" s="696"/>
      <c r="K99" s="695"/>
      <c r="L99" s="695"/>
      <c r="M99" s="695"/>
      <c r="N99" s="695"/>
      <c r="O99" s="695"/>
      <c r="P99" s="695"/>
      <c r="Q99" s="695"/>
      <c r="R99" s="695"/>
      <c r="S99" s="695"/>
      <c r="T99" s="696"/>
      <c r="U99" s="694"/>
      <c r="V99" s="696"/>
      <c r="W99" s="696"/>
      <c r="X99" s="696"/>
      <c r="Y99" s="694"/>
      <c r="Z99" s="694"/>
      <c r="AA99" s="694"/>
      <c r="AB99" s="694"/>
      <c r="AC99" s="694"/>
      <c r="AD99" s="694"/>
      <c r="AE99" s="694"/>
      <c r="AF99" s="694"/>
      <c r="AG99" s="695"/>
      <c r="AH99" s="696"/>
      <c r="AI99" s="697"/>
      <c r="AJ99" s="694"/>
      <c r="AK99" s="694"/>
      <c r="AL99" s="694"/>
      <c r="AM99" s="694"/>
      <c r="AN99" s="694"/>
      <c r="AO99" s="694"/>
      <c r="AP99" s="694"/>
      <c r="AQ99" s="696"/>
      <c r="AR99" s="696"/>
    </row>
    <row r="100" spans="2:44" ht="15">
      <c r="B100" s="694"/>
      <c r="C100" s="694"/>
      <c r="D100" s="694"/>
      <c r="E100" s="694"/>
      <c r="F100" s="694"/>
      <c r="G100" s="694"/>
      <c r="H100" s="695"/>
      <c r="I100" s="695"/>
      <c r="J100" s="696"/>
      <c r="K100" s="695"/>
      <c r="L100" s="695"/>
      <c r="M100" s="695"/>
      <c r="N100" s="695"/>
      <c r="O100" s="695"/>
      <c r="P100" s="695"/>
      <c r="Q100" s="695"/>
      <c r="R100" s="695"/>
      <c r="S100" s="695"/>
      <c r="T100" s="696"/>
      <c r="U100" s="694"/>
      <c r="V100" s="696"/>
      <c r="W100" s="696"/>
      <c r="X100" s="696"/>
      <c r="Y100" s="694"/>
      <c r="Z100" s="694"/>
      <c r="AA100" s="694"/>
      <c r="AB100" s="694"/>
      <c r="AC100" s="694"/>
      <c r="AD100" s="694"/>
      <c r="AE100" s="694"/>
      <c r="AF100" s="694"/>
      <c r="AG100" s="695"/>
      <c r="AH100" s="696"/>
      <c r="AI100" s="697"/>
      <c r="AJ100" s="694"/>
      <c r="AK100" s="694"/>
      <c r="AL100" s="694"/>
      <c r="AM100" s="694"/>
      <c r="AN100" s="694"/>
      <c r="AO100" s="694"/>
      <c r="AP100" s="694"/>
      <c r="AQ100" s="696"/>
      <c r="AR100" s="696"/>
    </row>
    <row r="101" spans="2:44" ht="15">
      <c r="B101" s="694"/>
      <c r="C101" s="694"/>
      <c r="D101" s="694"/>
      <c r="E101" s="694"/>
      <c r="F101" s="694"/>
      <c r="G101" s="694"/>
      <c r="H101" s="695"/>
      <c r="I101" s="695"/>
      <c r="J101" s="696"/>
      <c r="K101" s="695"/>
      <c r="L101" s="695"/>
      <c r="M101" s="695"/>
      <c r="N101" s="695"/>
      <c r="O101" s="695"/>
      <c r="P101" s="695"/>
      <c r="Q101" s="695"/>
      <c r="R101" s="695"/>
      <c r="S101" s="695"/>
      <c r="T101" s="696"/>
      <c r="U101" s="694"/>
      <c r="V101" s="696"/>
      <c r="W101" s="696"/>
      <c r="X101" s="696"/>
      <c r="Y101" s="694"/>
      <c r="Z101" s="694"/>
      <c r="AA101" s="694"/>
      <c r="AB101" s="694"/>
      <c r="AC101" s="694"/>
      <c r="AD101" s="694"/>
      <c r="AE101" s="694"/>
      <c r="AF101" s="694"/>
      <c r="AG101" s="695"/>
      <c r="AH101" s="696"/>
      <c r="AI101" s="697"/>
      <c r="AJ101" s="694"/>
      <c r="AK101" s="694"/>
      <c r="AL101" s="694"/>
      <c r="AM101" s="694"/>
      <c r="AN101" s="694"/>
      <c r="AO101" s="694"/>
      <c r="AP101" s="694"/>
      <c r="AQ101" s="696"/>
      <c r="AR101" s="696"/>
    </row>
    <row r="102" spans="2:44" ht="15">
      <c r="B102" s="694"/>
      <c r="C102" s="694"/>
      <c r="D102" s="694"/>
      <c r="E102" s="694"/>
      <c r="F102" s="694"/>
      <c r="G102" s="694"/>
      <c r="H102" s="695"/>
      <c r="I102" s="695"/>
      <c r="J102" s="696"/>
      <c r="K102" s="695"/>
      <c r="L102" s="695"/>
      <c r="M102" s="695"/>
      <c r="N102" s="695"/>
      <c r="O102" s="695"/>
      <c r="P102" s="695"/>
      <c r="Q102" s="695"/>
      <c r="R102" s="695"/>
      <c r="S102" s="695"/>
      <c r="T102" s="696"/>
      <c r="U102" s="694"/>
      <c r="V102" s="696"/>
      <c r="W102" s="696"/>
      <c r="X102" s="696"/>
      <c r="Y102" s="694"/>
      <c r="Z102" s="694"/>
      <c r="AA102" s="694"/>
      <c r="AB102" s="694"/>
      <c r="AC102" s="694"/>
      <c r="AD102" s="694"/>
      <c r="AE102" s="694"/>
      <c r="AF102" s="694"/>
      <c r="AG102" s="695"/>
      <c r="AH102" s="696"/>
      <c r="AI102" s="697"/>
      <c r="AJ102" s="694"/>
      <c r="AK102" s="694"/>
      <c r="AL102" s="694"/>
      <c r="AM102" s="694"/>
      <c r="AN102" s="694"/>
      <c r="AO102" s="694"/>
      <c r="AP102" s="694"/>
      <c r="AQ102" s="696"/>
      <c r="AR102" s="696"/>
    </row>
    <row r="103" spans="2:44" ht="15">
      <c r="B103" s="694"/>
      <c r="C103" s="694"/>
      <c r="D103" s="694"/>
      <c r="E103" s="694"/>
      <c r="F103" s="694"/>
      <c r="G103" s="694"/>
      <c r="H103" s="695"/>
      <c r="I103" s="695"/>
      <c r="J103" s="696"/>
      <c r="K103" s="695"/>
      <c r="L103" s="695"/>
      <c r="M103" s="695"/>
      <c r="N103" s="695"/>
      <c r="O103" s="695"/>
      <c r="P103" s="695"/>
      <c r="Q103" s="695"/>
      <c r="R103" s="695"/>
      <c r="S103" s="695"/>
      <c r="T103" s="696"/>
      <c r="U103" s="694"/>
      <c r="V103" s="696"/>
      <c r="W103" s="696"/>
      <c r="X103" s="696"/>
      <c r="Y103" s="694"/>
      <c r="Z103" s="694"/>
      <c r="AA103" s="694"/>
      <c r="AB103" s="694"/>
      <c r="AC103" s="694"/>
      <c r="AD103" s="694"/>
      <c r="AE103" s="694"/>
      <c r="AF103" s="694"/>
      <c r="AG103" s="695"/>
      <c r="AH103" s="696"/>
      <c r="AI103" s="697"/>
      <c r="AJ103" s="694"/>
      <c r="AK103" s="694"/>
      <c r="AL103" s="694"/>
      <c r="AM103" s="694"/>
      <c r="AN103" s="694"/>
      <c r="AO103" s="694"/>
      <c r="AP103" s="694"/>
      <c r="AQ103" s="696"/>
      <c r="AR103" s="696"/>
    </row>
    <row r="104" spans="2:44" ht="15">
      <c r="B104" s="694"/>
      <c r="C104" s="694"/>
      <c r="D104" s="694"/>
      <c r="E104" s="694"/>
      <c r="F104" s="694"/>
      <c r="G104" s="694"/>
      <c r="H104" s="695"/>
      <c r="I104" s="695"/>
      <c r="J104" s="696"/>
      <c r="K104" s="695"/>
      <c r="L104" s="695"/>
      <c r="M104" s="695"/>
      <c r="N104" s="695"/>
      <c r="O104" s="695"/>
      <c r="P104" s="695"/>
      <c r="Q104" s="695"/>
      <c r="R104" s="695"/>
      <c r="S104" s="695"/>
      <c r="T104" s="696"/>
      <c r="U104" s="694"/>
      <c r="V104" s="696"/>
      <c r="W104" s="696"/>
      <c r="X104" s="696"/>
      <c r="Y104" s="694"/>
      <c r="Z104" s="694"/>
      <c r="AA104" s="694"/>
      <c r="AB104" s="694"/>
      <c r="AC104" s="694"/>
      <c r="AD104" s="694"/>
      <c r="AE104" s="694"/>
      <c r="AF104" s="694"/>
      <c r="AG104" s="695"/>
      <c r="AH104" s="696"/>
      <c r="AI104" s="697"/>
      <c r="AJ104" s="694"/>
      <c r="AK104" s="694"/>
      <c r="AL104" s="694"/>
      <c r="AM104" s="694"/>
      <c r="AN104" s="694"/>
      <c r="AO104" s="694"/>
      <c r="AP104" s="694"/>
      <c r="AQ104" s="696"/>
      <c r="AR104" s="696"/>
    </row>
    <row r="105" spans="2:44" ht="15">
      <c r="B105" s="694"/>
      <c r="C105" s="694"/>
      <c r="D105" s="694"/>
      <c r="E105" s="694"/>
      <c r="F105" s="694"/>
      <c r="G105" s="694"/>
      <c r="H105" s="695"/>
      <c r="I105" s="695"/>
      <c r="J105" s="696"/>
      <c r="K105" s="695"/>
      <c r="L105" s="695"/>
      <c r="M105" s="695"/>
      <c r="N105" s="695"/>
      <c r="O105" s="695"/>
      <c r="P105" s="695"/>
      <c r="Q105" s="695"/>
      <c r="R105" s="695"/>
      <c r="S105" s="695"/>
      <c r="T105" s="696"/>
      <c r="U105" s="694"/>
      <c r="V105" s="696"/>
      <c r="W105" s="696"/>
      <c r="X105" s="696"/>
      <c r="Y105" s="694"/>
      <c r="Z105" s="694"/>
      <c r="AA105" s="694"/>
      <c r="AB105" s="694"/>
      <c r="AC105" s="694"/>
      <c r="AD105" s="694"/>
      <c r="AE105" s="694"/>
      <c r="AF105" s="694"/>
      <c r="AG105" s="695"/>
      <c r="AH105" s="696"/>
      <c r="AI105" s="697"/>
      <c r="AJ105" s="694"/>
      <c r="AK105" s="694"/>
      <c r="AL105" s="694"/>
      <c r="AM105" s="694"/>
      <c r="AN105" s="694"/>
      <c r="AO105" s="694"/>
      <c r="AP105" s="694"/>
      <c r="AQ105" s="696"/>
      <c r="AR105" s="696"/>
    </row>
    <row r="106" spans="2:44" ht="15">
      <c r="B106" s="694"/>
      <c r="C106" s="694"/>
      <c r="D106" s="694"/>
      <c r="E106" s="694"/>
      <c r="F106" s="694"/>
      <c r="G106" s="694"/>
      <c r="H106" s="695"/>
      <c r="I106" s="695"/>
      <c r="J106" s="696"/>
      <c r="K106" s="695"/>
      <c r="L106" s="695"/>
      <c r="M106" s="695"/>
      <c r="N106" s="695"/>
      <c r="O106" s="695"/>
      <c r="P106" s="695"/>
      <c r="Q106" s="695"/>
      <c r="R106" s="695"/>
      <c r="S106" s="695"/>
      <c r="T106" s="696"/>
      <c r="U106" s="694"/>
      <c r="V106" s="696"/>
      <c r="W106" s="696"/>
      <c r="X106" s="696"/>
      <c r="Y106" s="694"/>
      <c r="Z106" s="694"/>
      <c r="AA106" s="694"/>
      <c r="AB106" s="694"/>
      <c r="AC106" s="694"/>
      <c r="AD106" s="694"/>
      <c r="AE106" s="694"/>
      <c r="AF106" s="694"/>
      <c r="AG106" s="695"/>
      <c r="AH106" s="696"/>
      <c r="AI106" s="697"/>
      <c r="AJ106" s="694"/>
      <c r="AK106" s="694"/>
      <c r="AL106" s="694"/>
      <c r="AM106" s="694"/>
      <c r="AN106" s="694"/>
      <c r="AO106" s="694"/>
      <c r="AP106" s="694"/>
      <c r="AQ106" s="696"/>
      <c r="AR106" s="696"/>
    </row>
    <row r="107" spans="2:44" ht="15">
      <c r="B107" s="694"/>
      <c r="C107" s="694"/>
      <c r="D107" s="694"/>
      <c r="E107" s="694"/>
      <c r="F107" s="694"/>
      <c r="G107" s="694"/>
      <c r="H107" s="695"/>
      <c r="I107" s="695"/>
      <c r="J107" s="696"/>
      <c r="K107" s="695"/>
      <c r="L107" s="695"/>
      <c r="M107" s="695"/>
      <c r="N107" s="695"/>
      <c r="O107" s="695"/>
      <c r="P107" s="695"/>
      <c r="Q107" s="695"/>
      <c r="R107" s="695"/>
      <c r="S107" s="695"/>
      <c r="T107" s="696"/>
      <c r="U107" s="694"/>
      <c r="V107" s="696"/>
      <c r="W107" s="696"/>
      <c r="X107" s="696"/>
      <c r="Y107" s="694"/>
      <c r="Z107" s="694"/>
      <c r="AA107" s="694"/>
      <c r="AB107" s="694"/>
      <c r="AC107" s="694"/>
      <c r="AD107" s="694"/>
      <c r="AE107" s="694"/>
      <c r="AF107" s="694"/>
      <c r="AG107" s="695"/>
      <c r="AH107" s="696"/>
      <c r="AI107" s="697"/>
      <c r="AJ107" s="694"/>
      <c r="AK107" s="694"/>
      <c r="AL107" s="694"/>
      <c r="AM107" s="694"/>
      <c r="AN107" s="694"/>
      <c r="AO107" s="694"/>
      <c r="AP107" s="694"/>
      <c r="AQ107" s="696"/>
      <c r="AR107" s="696"/>
    </row>
    <row r="108" spans="2:44" ht="15">
      <c r="B108" s="694"/>
      <c r="C108" s="694"/>
      <c r="D108" s="694"/>
      <c r="E108" s="694"/>
      <c r="F108" s="694"/>
      <c r="G108" s="694"/>
      <c r="H108" s="695"/>
      <c r="I108" s="695"/>
      <c r="J108" s="696"/>
      <c r="K108" s="695"/>
      <c r="L108" s="695"/>
      <c r="M108" s="695"/>
      <c r="N108" s="695"/>
      <c r="O108" s="695"/>
      <c r="P108" s="695"/>
      <c r="Q108" s="695"/>
      <c r="R108" s="695"/>
      <c r="S108" s="695"/>
      <c r="T108" s="696"/>
      <c r="U108" s="694"/>
      <c r="V108" s="696"/>
      <c r="W108" s="696"/>
      <c r="X108" s="696"/>
      <c r="Y108" s="694"/>
      <c r="Z108" s="694"/>
      <c r="AA108" s="694"/>
      <c r="AB108" s="694"/>
      <c r="AC108" s="694"/>
      <c r="AD108" s="694"/>
      <c r="AE108" s="694"/>
      <c r="AF108" s="694"/>
      <c r="AG108" s="695"/>
      <c r="AH108" s="696"/>
      <c r="AI108" s="697"/>
      <c r="AJ108" s="694"/>
      <c r="AK108" s="694"/>
      <c r="AL108" s="694"/>
      <c r="AM108" s="694"/>
      <c r="AN108" s="694"/>
      <c r="AO108" s="694"/>
      <c r="AP108" s="694"/>
      <c r="AQ108" s="696"/>
      <c r="AR108" s="696"/>
    </row>
    <row r="109" spans="2:44" ht="15">
      <c r="B109" s="694"/>
      <c r="C109" s="694"/>
      <c r="D109" s="694"/>
      <c r="E109" s="694"/>
      <c r="F109" s="694"/>
      <c r="G109" s="694"/>
      <c r="H109" s="695"/>
      <c r="I109" s="695"/>
      <c r="J109" s="696"/>
      <c r="K109" s="695"/>
      <c r="L109" s="695"/>
      <c r="M109" s="695"/>
      <c r="N109" s="695"/>
      <c r="O109" s="695"/>
      <c r="P109" s="695"/>
      <c r="Q109" s="695"/>
      <c r="R109" s="695"/>
      <c r="S109" s="695"/>
      <c r="T109" s="696"/>
      <c r="U109" s="694"/>
      <c r="V109" s="696"/>
      <c r="W109" s="696"/>
      <c r="X109" s="696"/>
      <c r="Y109" s="694"/>
      <c r="Z109" s="694"/>
      <c r="AA109" s="694"/>
      <c r="AB109" s="694"/>
      <c r="AC109" s="694"/>
      <c r="AD109" s="694"/>
      <c r="AE109" s="694"/>
      <c r="AF109" s="694"/>
      <c r="AG109" s="695"/>
      <c r="AH109" s="696"/>
      <c r="AI109" s="697"/>
      <c r="AJ109" s="694"/>
      <c r="AK109" s="694"/>
      <c r="AL109" s="694"/>
      <c r="AM109" s="694"/>
      <c r="AN109" s="694"/>
      <c r="AO109" s="694"/>
      <c r="AP109" s="694"/>
      <c r="AQ109" s="696"/>
      <c r="AR109" s="696"/>
    </row>
    <row r="110" spans="2:44" ht="15">
      <c r="B110" s="694"/>
      <c r="C110" s="694"/>
      <c r="D110" s="694"/>
      <c r="E110" s="694"/>
      <c r="F110" s="694"/>
      <c r="G110" s="694"/>
      <c r="H110" s="695"/>
      <c r="I110" s="695"/>
      <c r="J110" s="696"/>
      <c r="K110" s="695"/>
      <c r="L110" s="695"/>
      <c r="M110" s="695"/>
      <c r="N110" s="695"/>
      <c r="O110" s="695"/>
      <c r="P110" s="695"/>
      <c r="Q110" s="695"/>
      <c r="R110" s="695"/>
      <c r="S110" s="695"/>
      <c r="T110" s="696"/>
      <c r="U110" s="694"/>
      <c r="V110" s="696"/>
      <c r="W110" s="696"/>
      <c r="X110" s="696"/>
      <c r="Y110" s="694"/>
      <c r="Z110" s="694"/>
      <c r="AA110" s="694"/>
      <c r="AB110" s="694"/>
      <c r="AC110" s="694"/>
      <c r="AD110" s="694"/>
      <c r="AE110" s="694"/>
      <c r="AF110" s="694"/>
      <c r="AG110" s="695"/>
      <c r="AH110" s="696"/>
      <c r="AI110" s="697"/>
      <c r="AJ110" s="694"/>
      <c r="AK110" s="694"/>
      <c r="AL110" s="694"/>
      <c r="AM110" s="694"/>
      <c r="AN110" s="694"/>
      <c r="AO110" s="694"/>
      <c r="AP110" s="694"/>
      <c r="AQ110" s="696"/>
      <c r="AR110" s="696"/>
    </row>
    <row r="111" spans="2:44" ht="15">
      <c r="B111" s="694"/>
      <c r="C111" s="694"/>
      <c r="D111" s="694"/>
      <c r="E111" s="694"/>
      <c r="F111" s="694"/>
      <c r="G111" s="694"/>
      <c r="H111" s="695"/>
      <c r="I111" s="695"/>
      <c r="J111" s="696"/>
      <c r="K111" s="695"/>
      <c r="L111" s="695"/>
      <c r="M111" s="695"/>
      <c r="N111" s="695"/>
      <c r="O111" s="695"/>
      <c r="P111" s="695"/>
      <c r="Q111" s="695"/>
      <c r="R111" s="695"/>
      <c r="S111" s="695"/>
      <c r="T111" s="696"/>
      <c r="U111" s="694"/>
      <c r="V111" s="696"/>
      <c r="W111" s="696"/>
      <c r="X111" s="696"/>
      <c r="Y111" s="694"/>
      <c r="Z111" s="694"/>
      <c r="AA111" s="694"/>
      <c r="AB111" s="694"/>
      <c r="AC111" s="694"/>
      <c r="AD111" s="694"/>
      <c r="AE111" s="694"/>
      <c r="AF111" s="694"/>
      <c r="AG111" s="695"/>
      <c r="AH111" s="696"/>
      <c r="AI111" s="697"/>
      <c r="AJ111" s="694"/>
      <c r="AK111" s="694"/>
      <c r="AL111" s="694"/>
      <c r="AM111" s="694"/>
      <c r="AN111" s="694"/>
      <c r="AO111" s="694"/>
      <c r="AP111" s="694"/>
      <c r="AQ111" s="696"/>
      <c r="AR111" s="696"/>
    </row>
    <row r="112" spans="2:44" ht="15">
      <c r="B112" s="694"/>
      <c r="C112" s="694"/>
      <c r="D112" s="694"/>
      <c r="E112" s="694"/>
      <c r="F112" s="694"/>
      <c r="G112" s="694"/>
      <c r="H112" s="695"/>
      <c r="I112" s="695"/>
      <c r="J112" s="696"/>
      <c r="K112" s="695"/>
      <c r="L112" s="695"/>
      <c r="M112" s="695"/>
      <c r="N112" s="695"/>
      <c r="O112" s="695"/>
      <c r="P112" s="695"/>
      <c r="Q112" s="695"/>
      <c r="R112" s="695"/>
      <c r="S112" s="695"/>
      <c r="T112" s="696"/>
      <c r="U112" s="694"/>
      <c r="V112" s="696"/>
      <c r="W112" s="696"/>
      <c r="X112" s="696"/>
      <c r="Y112" s="694"/>
      <c r="Z112" s="694"/>
      <c r="AA112" s="694"/>
      <c r="AB112" s="694"/>
      <c r="AC112" s="694"/>
      <c r="AD112" s="694"/>
      <c r="AE112" s="694"/>
      <c r="AF112" s="694"/>
      <c r="AG112" s="695"/>
      <c r="AH112" s="696"/>
      <c r="AI112" s="697"/>
      <c r="AJ112" s="694"/>
      <c r="AK112" s="694"/>
      <c r="AL112" s="694"/>
      <c r="AM112" s="694"/>
      <c r="AN112" s="694"/>
      <c r="AO112" s="694"/>
      <c r="AP112" s="694"/>
      <c r="AQ112" s="696"/>
      <c r="AR112" s="696"/>
    </row>
    <row r="113" spans="2:44" ht="15">
      <c r="B113" s="694"/>
      <c r="C113" s="694"/>
      <c r="D113" s="694"/>
      <c r="E113" s="694"/>
      <c r="F113" s="694"/>
      <c r="G113" s="694"/>
      <c r="H113" s="695"/>
      <c r="I113" s="695"/>
      <c r="J113" s="696"/>
      <c r="K113" s="695"/>
      <c r="L113" s="695"/>
      <c r="M113" s="695"/>
      <c r="N113" s="695"/>
      <c r="O113" s="695"/>
      <c r="P113" s="695"/>
      <c r="Q113" s="695"/>
      <c r="R113" s="695"/>
      <c r="S113" s="695"/>
      <c r="T113" s="696"/>
      <c r="U113" s="694"/>
      <c r="V113" s="696"/>
      <c r="W113" s="696"/>
      <c r="X113" s="696"/>
      <c r="Y113" s="694"/>
      <c r="Z113" s="694"/>
      <c r="AA113" s="694"/>
      <c r="AB113" s="694"/>
      <c r="AC113" s="694"/>
      <c r="AD113" s="694"/>
      <c r="AE113" s="694"/>
      <c r="AF113" s="694"/>
      <c r="AG113" s="695"/>
      <c r="AH113" s="696"/>
      <c r="AI113" s="697"/>
      <c r="AJ113" s="694"/>
      <c r="AK113" s="694"/>
      <c r="AL113" s="694"/>
      <c r="AM113" s="694"/>
      <c r="AN113" s="694"/>
      <c r="AO113" s="694"/>
      <c r="AP113" s="694"/>
      <c r="AQ113" s="696"/>
      <c r="AR113" s="696"/>
    </row>
    <row r="114" spans="2:44" ht="15">
      <c r="B114" s="694"/>
      <c r="C114" s="694"/>
      <c r="D114" s="694"/>
      <c r="E114" s="694"/>
      <c r="F114" s="694"/>
      <c r="G114" s="694"/>
      <c r="H114" s="695"/>
      <c r="I114" s="695"/>
      <c r="J114" s="696"/>
      <c r="K114" s="695"/>
      <c r="L114" s="695"/>
      <c r="M114" s="695"/>
      <c r="N114" s="695"/>
      <c r="O114" s="695"/>
      <c r="P114" s="695"/>
      <c r="Q114" s="695"/>
      <c r="R114" s="695"/>
      <c r="S114" s="695"/>
      <c r="T114" s="696"/>
      <c r="U114" s="694"/>
      <c r="V114" s="696"/>
      <c r="W114" s="696"/>
      <c r="X114" s="696"/>
      <c r="Y114" s="694"/>
      <c r="Z114" s="694"/>
      <c r="AA114" s="694"/>
      <c r="AB114" s="694"/>
      <c r="AC114" s="694"/>
      <c r="AD114" s="694"/>
      <c r="AE114" s="694"/>
      <c r="AF114" s="694"/>
      <c r="AG114" s="695"/>
      <c r="AH114" s="696"/>
      <c r="AI114" s="697"/>
      <c r="AJ114" s="694"/>
      <c r="AK114" s="694"/>
      <c r="AL114" s="694"/>
      <c r="AM114" s="694"/>
      <c r="AN114" s="694"/>
      <c r="AO114" s="694"/>
      <c r="AP114" s="694"/>
      <c r="AQ114" s="696"/>
      <c r="AR114" s="696"/>
    </row>
    <row r="115" spans="2:44" ht="15">
      <c r="B115" s="694"/>
      <c r="C115" s="694"/>
      <c r="D115" s="694"/>
      <c r="E115" s="694"/>
      <c r="F115" s="694"/>
      <c r="G115" s="694"/>
      <c r="H115" s="695"/>
      <c r="I115" s="695"/>
      <c r="J115" s="696"/>
      <c r="K115" s="695"/>
      <c r="L115" s="695"/>
      <c r="M115" s="695"/>
      <c r="N115" s="695"/>
      <c r="O115" s="695"/>
      <c r="P115" s="695"/>
      <c r="Q115" s="695"/>
      <c r="R115" s="695"/>
      <c r="S115" s="695"/>
      <c r="T115" s="696"/>
      <c r="U115" s="694"/>
      <c r="V115" s="696"/>
      <c r="W115" s="696"/>
      <c r="X115" s="696"/>
      <c r="Y115" s="694"/>
      <c r="Z115" s="694"/>
      <c r="AA115" s="694"/>
      <c r="AB115" s="694"/>
      <c r="AC115" s="694"/>
      <c r="AD115" s="694"/>
      <c r="AE115" s="694"/>
      <c r="AF115" s="694"/>
      <c r="AG115" s="695"/>
      <c r="AH115" s="696"/>
      <c r="AI115" s="697"/>
      <c r="AJ115" s="694"/>
      <c r="AK115" s="694"/>
      <c r="AL115" s="694"/>
      <c r="AM115" s="694"/>
      <c r="AN115" s="694"/>
      <c r="AO115" s="694"/>
      <c r="AP115" s="694"/>
      <c r="AQ115" s="696"/>
      <c r="AR115" s="696"/>
    </row>
    <row r="116" spans="2:44" ht="15">
      <c r="B116" s="694"/>
      <c r="C116" s="694"/>
      <c r="D116" s="694"/>
      <c r="E116" s="694"/>
      <c r="F116" s="694"/>
      <c r="G116" s="694"/>
      <c r="H116" s="695"/>
      <c r="I116" s="695"/>
      <c r="J116" s="696"/>
      <c r="K116" s="695"/>
      <c r="L116" s="695"/>
      <c r="M116" s="695"/>
      <c r="N116" s="695"/>
      <c r="O116" s="695"/>
      <c r="P116" s="695"/>
      <c r="Q116" s="695"/>
      <c r="R116" s="695"/>
      <c r="S116" s="695"/>
      <c r="T116" s="696"/>
      <c r="U116" s="694"/>
      <c r="V116" s="696"/>
      <c r="W116" s="696"/>
      <c r="X116" s="696"/>
      <c r="Y116" s="694"/>
      <c r="Z116" s="694"/>
      <c r="AA116" s="694"/>
      <c r="AB116" s="694"/>
      <c r="AC116" s="694"/>
      <c r="AD116" s="694"/>
      <c r="AE116" s="694"/>
      <c r="AF116" s="694"/>
      <c r="AG116" s="695"/>
      <c r="AH116" s="696"/>
      <c r="AI116" s="697"/>
      <c r="AJ116" s="694"/>
      <c r="AK116" s="694"/>
      <c r="AL116" s="694"/>
      <c r="AM116" s="694"/>
      <c r="AN116" s="694"/>
      <c r="AO116" s="694"/>
      <c r="AP116" s="694"/>
      <c r="AQ116" s="696"/>
      <c r="AR116" s="696"/>
    </row>
    <row r="117" spans="2:44" ht="15">
      <c r="B117" s="694"/>
      <c r="C117" s="694"/>
      <c r="D117" s="694"/>
      <c r="E117" s="694"/>
      <c r="F117" s="694"/>
      <c r="G117" s="694"/>
      <c r="H117" s="695"/>
      <c r="I117" s="695"/>
      <c r="J117" s="696"/>
      <c r="K117" s="695"/>
      <c r="L117" s="695"/>
      <c r="M117" s="695"/>
      <c r="N117" s="695"/>
      <c r="O117" s="695"/>
      <c r="P117" s="695"/>
      <c r="Q117" s="695"/>
      <c r="R117" s="695"/>
      <c r="S117" s="695"/>
      <c r="T117" s="696"/>
      <c r="U117" s="694"/>
      <c r="V117" s="696"/>
      <c r="W117" s="696"/>
      <c r="X117" s="696"/>
      <c r="Y117" s="694"/>
      <c r="Z117" s="694"/>
      <c r="AA117" s="694"/>
      <c r="AB117" s="694"/>
      <c r="AC117" s="694"/>
      <c r="AD117" s="694"/>
      <c r="AE117" s="694"/>
      <c r="AF117" s="694"/>
      <c r="AG117" s="695"/>
      <c r="AH117" s="696"/>
      <c r="AI117" s="697"/>
      <c r="AJ117" s="694"/>
      <c r="AK117" s="694"/>
      <c r="AL117" s="694"/>
      <c r="AM117" s="694"/>
      <c r="AN117" s="694"/>
      <c r="AO117" s="694"/>
      <c r="AP117" s="694"/>
      <c r="AQ117" s="696"/>
      <c r="AR117" s="696"/>
    </row>
    <row r="118" spans="2:44" ht="15">
      <c r="B118" s="694"/>
      <c r="C118" s="694"/>
      <c r="D118" s="694"/>
      <c r="E118" s="694"/>
      <c r="F118" s="694"/>
      <c r="G118" s="694"/>
      <c r="H118" s="695"/>
      <c r="I118" s="695"/>
      <c r="J118" s="696"/>
      <c r="K118" s="695"/>
      <c r="L118" s="695"/>
      <c r="M118" s="695"/>
      <c r="N118" s="695"/>
      <c r="O118" s="695"/>
      <c r="P118" s="695"/>
      <c r="Q118" s="695"/>
      <c r="R118" s="695"/>
      <c r="S118" s="695"/>
      <c r="T118" s="696"/>
      <c r="U118" s="694"/>
      <c r="V118" s="696"/>
      <c r="W118" s="696"/>
      <c r="X118" s="696"/>
      <c r="Y118" s="694"/>
      <c r="Z118" s="694"/>
      <c r="AA118" s="694"/>
      <c r="AB118" s="694"/>
      <c r="AC118" s="694"/>
      <c r="AD118" s="694"/>
      <c r="AE118" s="694"/>
      <c r="AF118" s="694"/>
      <c r="AG118" s="695"/>
      <c r="AH118" s="696"/>
      <c r="AI118" s="697"/>
      <c r="AJ118" s="694"/>
      <c r="AK118" s="694"/>
      <c r="AL118" s="694"/>
      <c r="AM118" s="694"/>
      <c r="AN118" s="694"/>
      <c r="AO118" s="694"/>
      <c r="AP118" s="694"/>
      <c r="AQ118" s="696"/>
      <c r="AR118" s="696"/>
    </row>
    <row r="119" spans="2:44" ht="15">
      <c r="B119" s="694"/>
      <c r="C119" s="694"/>
      <c r="D119" s="694"/>
      <c r="E119" s="694"/>
      <c r="F119" s="694"/>
      <c r="G119" s="694"/>
      <c r="H119" s="695"/>
      <c r="I119" s="695"/>
      <c r="J119" s="696"/>
      <c r="K119" s="695"/>
      <c r="L119" s="695"/>
      <c r="M119" s="695"/>
      <c r="N119" s="695"/>
      <c r="O119" s="695"/>
      <c r="P119" s="695"/>
      <c r="Q119" s="695"/>
      <c r="R119" s="695"/>
      <c r="S119" s="695"/>
      <c r="T119" s="696"/>
      <c r="U119" s="694"/>
      <c r="V119" s="696"/>
      <c r="W119" s="696"/>
      <c r="X119" s="696"/>
      <c r="Y119" s="694"/>
      <c r="Z119" s="694"/>
      <c r="AA119" s="694"/>
      <c r="AB119" s="694"/>
      <c r="AC119" s="694"/>
      <c r="AD119" s="694"/>
      <c r="AE119" s="694"/>
      <c r="AF119" s="694"/>
      <c r="AG119" s="695"/>
      <c r="AH119" s="696"/>
      <c r="AI119" s="697"/>
      <c r="AJ119" s="694"/>
      <c r="AK119" s="694"/>
      <c r="AL119" s="694"/>
      <c r="AM119" s="694"/>
      <c r="AN119" s="694"/>
      <c r="AO119" s="694"/>
      <c r="AP119" s="694"/>
      <c r="AQ119" s="696"/>
      <c r="AR119" s="696"/>
    </row>
    <row r="120" spans="2:44" ht="15">
      <c r="B120" s="694"/>
      <c r="C120" s="694"/>
      <c r="D120" s="694"/>
      <c r="E120" s="694"/>
      <c r="F120" s="694"/>
      <c r="G120" s="694"/>
      <c r="H120" s="695"/>
      <c r="I120" s="695"/>
      <c r="J120" s="696"/>
      <c r="K120" s="695"/>
      <c r="L120" s="695"/>
      <c r="M120" s="695"/>
      <c r="N120" s="695"/>
      <c r="O120" s="695"/>
      <c r="P120" s="695"/>
      <c r="Q120" s="695"/>
      <c r="R120" s="695"/>
      <c r="S120" s="695"/>
      <c r="T120" s="696"/>
      <c r="U120" s="694"/>
      <c r="V120" s="696"/>
      <c r="W120" s="696"/>
      <c r="X120" s="696"/>
      <c r="Y120" s="694"/>
      <c r="Z120" s="694"/>
      <c r="AA120" s="694"/>
      <c r="AB120" s="694"/>
      <c r="AC120" s="694"/>
      <c r="AD120" s="694"/>
      <c r="AE120" s="694"/>
      <c r="AF120" s="694"/>
      <c r="AG120" s="695"/>
      <c r="AH120" s="696"/>
      <c r="AI120" s="697"/>
      <c r="AJ120" s="694"/>
      <c r="AK120" s="694"/>
      <c r="AL120" s="694"/>
      <c r="AM120" s="694"/>
      <c r="AN120" s="694"/>
      <c r="AO120" s="694"/>
      <c r="AP120" s="694"/>
      <c r="AQ120" s="696"/>
      <c r="AR120" s="696"/>
    </row>
    <row r="121" spans="2:44" ht="15">
      <c r="B121" s="694"/>
      <c r="C121" s="694"/>
      <c r="D121" s="694"/>
      <c r="E121" s="694"/>
      <c r="F121" s="694"/>
      <c r="G121" s="694"/>
      <c r="H121" s="695"/>
      <c r="I121" s="695"/>
      <c r="J121" s="696"/>
      <c r="K121" s="695"/>
      <c r="L121" s="695"/>
      <c r="M121" s="695"/>
      <c r="N121" s="695"/>
      <c r="O121" s="695"/>
      <c r="P121" s="695"/>
      <c r="Q121" s="695"/>
      <c r="R121" s="695"/>
      <c r="S121" s="695"/>
      <c r="T121" s="696"/>
      <c r="U121" s="694"/>
      <c r="V121" s="696"/>
      <c r="W121" s="696"/>
      <c r="X121" s="696"/>
      <c r="Y121" s="694"/>
      <c r="Z121" s="694"/>
      <c r="AA121" s="694"/>
      <c r="AB121" s="694"/>
      <c r="AC121" s="694"/>
      <c r="AD121" s="694"/>
      <c r="AE121" s="694"/>
      <c r="AF121" s="694"/>
      <c r="AG121" s="695"/>
      <c r="AH121" s="696"/>
      <c r="AI121" s="697"/>
      <c r="AJ121" s="694"/>
      <c r="AK121" s="694"/>
      <c r="AL121" s="694"/>
      <c r="AM121" s="694"/>
      <c r="AN121" s="694"/>
      <c r="AO121" s="694"/>
      <c r="AP121" s="694"/>
      <c r="AQ121" s="696"/>
      <c r="AR121" s="696"/>
    </row>
    <row r="122" spans="2:44" ht="15">
      <c r="B122" s="694"/>
      <c r="C122" s="694"/>
      <c r="D122" s="694"/>
      <c r="E122" s="694"/>
      <c r="F122" s="694"/>
      <c r="G122" s="694"/>
      <c r="H122" s="695"/>
      <c r="I122" s="695"/>
      <c r="J122" s="696"/>
      <c r="K122" s="695"/>
      <c r="L122" s="695"/>
      <c r="M122" s="695"/>
      <c r="N122" s="695"/>
      <c r="O122" s="695"/>
      <c r="P122" s="695"/>
      <c r="Q122" s="695"/>
      <c r="R122" s="695"/>
      <c r="S122" s="695"/>
      <c r="T122" s="696"/>
      <c r="U122" s="694"/>
      <c r="V122" s="696"/>
      <c r="W122" s="696"/>
      <c r="X122" s="696"/>
      <c r="Y122" s="694"/>
      <c r="Z122" s="694"/>
      <c r="AA122" s="694"/>
      <c r="AB122" s="694"/>
      <c r="AC122" s="694"/>
      <c r="AD122" s="694"/>
      <c r="AE122" s="694"/>
      <c r="AF122" s="694"/>
      <c r="AG122" s="695"/>
      <c r="AH122" s="696"/>
      <c r="AI122" s="697"/>
      <c r="AJ122" s="694"/>
      <c r="AK122" s="694"/>
      <c r="AL122" s="694"/>
      <c r="AM122" s="694"/>
      <c r="AN122" s="694"/>
      <c r="AO122" s="694"/>
      <c r="AP122" s="694"/>
      <c r="AQ122" s="696"/>
      <c r="AR122" s="696"/>
    </row>
    <row r="123" spans="2:44" ht="15">
      <c r="B123" s="694"/>
      <c r="C123" s="694"/>
      <c r="D123" s="694"/>
      <c r="E123" s="694"/>
      <c r="F123" s="694"/>
      <c r="G123" s="694"/>
      <c r="H123" s="695"/>
      <c r="I123" s="695"/>
      <c r="J123" s="696"/>
      <c r="K123" s="695"/>
      <c r="L123" s="695"/>
      <c r="M123" s="695"/>
      <c r="N123" s="695"/>
      <c r="O123" s="695"/>
      <c r="P123" s="695"/>
      <c r="Q123" s="695"/>
      <c r="R123" s="695"/>
      <c r="S123" s="695"/>
      <c r="T123" s="696"/>
      <c r="U123" s="694"/>
      <c r="V123" s="696"/>
      <c r="W123" s="696"/>
      <c r="X123" s="696"/>
      <c r="Y123" s="694"/>
      <c r="Z123" s="694"/>
      <c r="AA123" s="694"/>
      <c r="AB123" s="694"/>
      <c r="AC123" s="694"/>
      <c r="AD123" s="694"/>
      <c r="AE123" s="694"/>
      <c r="AF123" s="694"/>
      <c r="AG123" s="695"/>
      <c r="AH123" s="696"/>
      <c r="AI123" s="697"/>
      <c r="AJ123" s="694"/>
      <c r="AK123" s="694"/>
      <c r="AL123" s="694"/>
      <c r="AM123" s="694"/>
      <c r="AN123" s="694"/>
      <c r="AO123" s="694"/>
      <c r="AP123" s="694"/>
      <c r="AQ123" s="696"/>
      <c r="AR123" s="696"/>
    </row>
    <row r="124" spans="2:44" ht="15">
      <c r="B124" s="694"/>
      <c r="C124" s="694"/>
      <c r="D124" s="694"/>
      <c r="E124" s="694"/>
      <c r="F124" s="694"/>
      <c r="G124" s="694"/>
      <c r="H124" s="695"/>
      <c r="I124" s="695"/>
      <c r="J124" s="696"/>
      <c r="K124" s="695"/>
      <c r="L124" s="695"/>
      <c r="M124" s="695"/>
      <c r="N124" s="695"/>
      <c r="O124" s="695"/>
      <c r="P124" s="695"/>
      <c r="Q124" s="695"/>
      <c r="R124" s="695"/>
      <c r="S124" s="695"/>
      <c r="T124" s="696"/>
      <c r="U124" s="694"/>
      <c r="V124" s="696"/>
      <c r="W124" s="696"/>
      <c r="X124" s="696"/>
      <c r="Y124" s="694"/>
      <c r="Z124" s="694"/>
      <c r="AA124" s="694"/>
      <c r="AB124" s="694"/>
      <c r="AC124" s="694"/>
      <c r="AD124" s="694"/>
      <c r="AE124" s="694"/>
      <c r="AF124" s="694"/>
      <c r="AG124" s="695"/>
      <c r="AH124" s="696"/>
      <c r="AI124" s="697"/>
      <c r="AJ124" s="694"/>
      <c r="AK124" s="694"/>
      <c r="AL124" s="694"/>
      <c r="AM124" s="694"/>
      <c r="AN124" s="694"/>
      <c r="AO124" s="694"/>
      <c r="AP124" s="694"/>
      <c r="AQ124" s="696"/>
      <c r="AR124" s="696"/>
    </row>
    <row r="125" spans="2:44" ht="15">
      <c r="B125" s="694"/>
      <c r="C125" s="694"/>
      <c r="D125" s="694"/>
      <c r="E125" s="694"/>
      <c r="F125" s="694"/>
      <c r="G125" s="694"/>
      <c r="H125" s="695"/>
      <c r="I125" s="695"/>
      <c r="J125" s="696"/>
      <c r="K125" s="695"/>
      <c r="L125" s="695"/>
      <c r="M125" s="695"/>
      <c r="N125" s="695"/>
      <c r="O125" s="695"/>
      <c r="P125" s="695"/>
      <c r="Q125" s="695"/>
      <c r="R125" s="695"/>
      <c r="S125" s="695"/>
      <c r="T125" s="696"/>
      <c r="U125" s="694"/>
      <c r="V125" s="696"/>
      <c r="W125" s="696"/>
      <c r="X125" s="696"/>
      <c r="Y125" s="694"/>
      <c r="Z125" s="694"/>
      <c r="AA125" s="694"/>
      <c r="AB125" s="694"/>
      <c r="AC125" s="694"/>
      <c r="AD125" s="694"/>
      <c r="AE125" s="694"/>
      <c r="AF125" s="694"/>
      <c r="AG125" s="695"/>
      <c r="AH125" s="696"/>
      <c r="AI125" s="697"/>
      <c r="AJ125" s="694"/>
      <c r="AK125" s="694"/>
      <c r="AL125" s="694"/>
      <c r="AM125" s="694"/>
      <c r="AN125" s="694"/>
      <c r="AO125" s="694"/>
      <c r="AP125" s="694"/>
      <c r="AQ125" s="696"/>
      <c r="AR125" s="696"/>
    </row>
    <row r="126" spans="2:44" ht="15">
      <c r="B126" s="694"/>
      <c r="C126" s="694"/>
      <c r="D126" s="694"/>
      <c r="E126" s="694"/>
      <c r="F126" s="694"/>
      <c r="G126" s="694"/>
      <c r="H126" s="695"/>
      <c r="I126" s="695"/>
      <c r="J126" s="696"/>
      <c r="K126" s="695"/>
      <c r="L126" s="695"/>
      <c r="M126" s="695"/>
      <c r="N126" s="695"/>
      <c r="O126" s="695"/>
      <c r="P126" s="695"/>
      <c r="Q126" s="695"/>
      <c r="R126" s="695"/>
      <c r="S126" s="695"/>
      <c r="T126" s="696"/>
      <c r="U126" s="694"/>
      <c r="V126" s="696"/>
      <c r="W126" s="696"/>
      <c r="X126" s="696"/>
      <c r="Y126" s="694"/>
      <c r="Z126" s="694"/>
      <c r="AA126" s="694"/>
      <c r="AB126" s="694"/>
      <c r="AC126" s="694"/>
      <c r="AD126" s="694"/>
      <c r="AE126" s="694"/>
      <c r="AF126" s="694"/>
      <c r="AG126" s="695"/>
      <c r="AH126" s="696"/>
      <c r="AI126" s="697"/>
      <c r="AJ126" s="694"/>
      <c r="AK126" s="694"/>
      <c r="AL126" s="694"/>
      <c r="AM126" s="694"/>
      <c r="AN126" s="694"/>
      <c r="AO126" s="694"/>
      <c r="AP126" s="694"/>
      <c r="AQ126" s="696"/>
      <c r="AR126" s="696"/>
    </row>
    <row r="127" spans="2:44" ht="15">
      <c r="B127" s="694"/>
      <c r="C127" s="694"/>
      <c r="D127" s="694"/>
      <c r="E127" s="694"/>
      <c r="F127" s="694"/>
      <c r="G127" s="694"/>
      <c r="H127" s="695"/>
      <c r="I127" s="695"/>
      <c r="J127" s="696"/>
      <c r="K127" s="695"/>
      <c r="L127" s="695"/>
      <c r="M127" s="695"/>
      <c r="N127" s="695"/>
      <c r="O127" s="695"/>
      <c r="P127" s="695"/>
      <c r="Q127" s="695"/>
      <c r="R127" s="695"/>
      <c r="S127" s="695"/>
      <c r="T127" s="696"/>
      <c r="U127" s="694"/>
      <c r="V127" s="696"/>
      <c r="W127" s="696"/>
      <c r="X127" s="696"/>
      <c r="Y127" s="694"/>
      <c r="Z127" s="694"/>
      <c r="AA127" s="694"/>
      <c r="AB127" s="694"/>
      <c r="AC127" s="694"/>
      <c r="AD127" s="694"/>
      <c r="AE127" s="694"/>
      <c r="AF127" s="694"/>
      <c r="AG127" s="695"/>
      <c r="AH127" s="696"/>
      <c r="AI127" s="697"/>
      <c r="AJ127" s="694"/>
      <c r="AK127" s="694"/>
      <c r="AL127" s="694"/>
      <c r="AM127" s="694"/>
      <c r="AN127" s="694"/>
      <c r="AO127" s="694"/>
      <c r="AP127" s="694"/>
      <c r="AQ127" s="696"/>
      <c r="AR127" s="696"/>
    </row>
    <row r="128" spans="2:44" ht="15">
      <c r="B128" s="694"/>
      <c r="C128" s="694"/>
      <c r="D128" s="694"/>
      <c r="E128" s="694"/>
      <c r="F128" s="694"/>
      <c r="G128" s="694"/>
      <c r="H128" s="695"/>
      <c r="I128" s="695"/>
      <c r="J128" s="696"/>
      <c r="K128" s="695"/>
      <c r="L128" s="695"/>
      <c r="M128" s="695"/>
      <c r="N128" s="695"/>
      <c r="O128" s="695"/>
      <c r="P128" s="695"/>
      <c r="Q128" s="695"/>
      <c r="R128" s="695"/>
      <c r="S128" s="695"/>
      <c r="T128" s="696"/>
      <c r="U128" s="694"/>
      <c r="V128" s="696"/>
      <c r="W128" s="696"/>
      <c r="X128" s="696"/>
      <c r="Y128" s="694"/>
      <c r="Z128" s="694"/>
      <c r="AA128" s="694"/>
      <c r="AB128" s="694"/>
      <c r="AC128" s="694"/>
      <c r="AD128" s="694"/>
      <c r="AE128" s="694"/>
      <c r="AF128" s="694"/>
      <c r="AG128" s="695"/>
      <c r="AH128" s="696"/>
      <c r="AI128" s="697"/>
      <c r="AJ128" s="694"/>
      <c r="AK128" s="694"/>
      <c r="AL128" s="694"/>
      <c r="AM128" s="694"/>
      <c r="AN128" s="694"/>
      <c r="AO128" s="694"/>
      <c r="AP128" s="694"/>
      <c r="AQ128" s="696"/>
      <c r="AR128" s="696"/>
    </row>
    <row r="129" spans="2:44" ht="15">
      <c r="B129" s="694"/>
      <c r="C129" s="694"/>
      <c r="D129" s="694"/>
      <c r="E129" s="694"/>
      <c r="F129" s="694"/>
      <c r="G129" s="694"/>
      <c r="H129" s="695"/>
      <c r="I129" s="695"/>
      <c r="J129" s="696"/>
      <c r="K129" s="695"/>
      <c r="L129" s="695"/>
      <c r="M129" s="695"/>
      <c r="N129" s="695"/>
      <c r="O129" s="695"/>
      <c r="P129" s="695"/>
      <c r="Q129" s="695"/>
      <c r="R129" s="695"/>
      <c r="S129" s="695"/>
      <c r="T129" s="696"/>
      <c r="U129" s="694"/>
      <c r="V129" s="696"/>
      <c r="W129" s="696"/>
      <c r="X129" s="696"/>
      <c r="Y129" s="694"/>
      <c r="Z129" s="694"/>
      <c r="AA129" s="694"/>
      <c r="AB129" s="694"/>
      <c r="AC129" s="694"/>
      <c r="AD129" s="694"/>
      <c r="AE129" s="694"/>
      <c r="AF129" s="694"/>
      <c r="AG129" s="695"/>
      <c r="AH129" s="696"/>
      <c r="AI129" s="697"/>
      <c r="AJ129" s="694"/>
      <c r="AK129" s="694"/>
      <c r="AL129" s="694"/>
      <c r="AM129" s="694"/>
      <c r="AN129" s="694"/>
      <c r="AO129" s="694"/>
      <c r="AP129" s="694"/>
      <c r="AQ129" s="696"/>
      <c r="AR129" s="696"/>
    </row>
    <row r="130" spans="2:44" ht="15">
      <c r="B130" s="694"/>
      <c r="C130" s="694"/>
      <c r="D130" s="694"/>
      <c r="E130" s="694"/>
      <c r="F130" s="694"/>
      <c r="G130" s="694"/>
      <c r="H130" s="695"/>
      <c r="I130" s="695"/>
      <c r="J130" s="696"/>
      <c r="K130" s="695"/>
      <c r="L130" s="695"/>
      <c r="M130" s="695"/>
      <c r="N130" s="695"/>
      <c r="O130" s="695"/>
      <c r="P130" s="695"/>
      <c r="Q130" s="695"/>
      <c r="R130" s="695"/>
      <c r="S130" s="695"/>
      <c r="T130" s="696"/>
      <c r="U130" s="694"/>
      <c r="V130" s="696"/>
      <c r="W130" s="696"/>
      <c r="X130" s="696"/>
      <c r="Y130" s="694"/>
      <c r="Z130" s="694"/>
      <c r="AA130" s="694"/>
      <c r="AB130" s="694"/>
      <c r="AC130" s="694"/>
      <c r="AD130" s="694"/>
      <c r="AE130" s="694"/>
      <c r="AF130" s="694"/>
      <c r="AG130" s="695"/>
      <c r="AH130" s="696"/>
      <c r="AI130" s="697"/>
      <c r="AJ130" s="694"/>
      <c r="AK130" s="694"/>
      <c r="AL130" s="694"/>
      <c r="AM130" s="694"/>
      <c r="AN130" s="694"/>
      <c r="AO130" s="694"/>
      <c r="AP130" s="694"/>
      <c r="AQ130" s="696"/>
      <c r="AR130" s="696"/>
    </row>
    <row r="131" spans="2:44" ht="15">
      <c r="B131" s="694"/>
      <c r="C131" s="694"/>
      <c r="D131" s="694"/>
      <c r="E131" s="694"/>
      <c r="F131" s="694"/>
      <c r="G131" s="694"/>
      <c r="H131" s="695"/>
      <c r="I131" s="695"/>
      <c r="J131" s="696"/>
      <c r="K131" s="695"/>
      <c r="L131" s="695"/>
      <c r="M131" s="695"/>
      <c r="N131" s="695"/>
      <c r="O131" s="695"/>
      <c r="P131" s="695"/>
      <c r="Q131" s="695"/>
      <c r="R131" s="695"/>
      <c r="S131" s="695"/>
      <c r="T131" s="696"/>
      <c r="U131" s="694"/>
      <c r="V131" s="696"/>
      <c r="W131" s="696"/>
      <c r="X131" s="696"/>
      <c r="Y131" s="694"/>
      <c r="Z131" s="694"/>
      <c r="AA131" s="694"/>
      <c r="AB131" s="694"/>
      <c r="AC131" s="694"/>
      <c r="AD131" s="694"/>
      <c r="AE131" s="694"/>
      <c r="AF131" s="694"/>
      <c r="AG131" s="695"/>
      <c r="AH131" s="696"/>
      <c r="AI131" s="697"/>
      <c r="AJ131" s="694"/>
      <c r="AK131" s="694"/>
      <c r="AL131" s="694"/>
      <c r="AM131" s="694"/>
      <c r="AN131" s="694"/>
      <c r="AO131" s="694"/>
      <c r="AP131" s="694"/>
      <c r="AQ131" s="696"/>
      <c r="AR131" s="696"/>
    </row>
    <row r="132" spans="2:44" ht="15">
      <c r="B132" s="694"/>
      <c r="C132" s="694"/>
      <c r="D132" s="694"/>
      <c r="E132" s="694"/>
      <c r="F132" s="694"/>
      <c r="G132" s="694"/>
      <c r="H132" s="695"/>
      <c r="I132" s="695"/>
      <c r="J132" s="696"/>
      <c r="K132" s="695"/>
      <c r="L132" s="695"/>
      <c r="M132" s="695"/>
      <c r="N132" s="695"/>
      <c r="O132" s="695"/>
      <c r="P132" s="695"/>
      <c r="Q132" s="695"/>
      <c r="R132" s="695"/>
      <c r="S132" s="695"/>
      <c r="T132" s="696"/>
      <c r="U132" s="694"/>
      <c r="V132" s="696"/>
      <c r="W132" s="696"/>
      <c r="X132" s="696"/>
      <c r="Y132" s="694"/>
      <c r="Z132" s="694"/>
      <c r="AA132" s="694"/>
      <c r="AB132" s="694"/>
      <c r="AC132" s="694"/>
      <c r="AD132" s="694"/>
      <c r="AE132" s="694"/>
      <c r="AF132" s="694"/>
      <c r="AG132" s="695"/>
      <c r="AH132" s="696"/>
      <c r="AI132" s="697"/>
      <c r="AJ132" s="694"/>
      <c r="AK132" s="694"/>
      <c r="AL132" s="694"/>
      <c r="AM132" s="694"/>
      <c r="AN132" s="694"/>
      <c r="AO132" s="694"/>
      <c r="AP132" s="694"/>
      <c r="AQ132" s="696"/>
      <c r="AR132" s="696"/>
    </row>
    <row r="133" spans="2:44" ht="15">
      <c r="B133" s="694"/>
      <c r="C133" s="694"/>
      <c r="D133" s="694"/>
      <c r="E133" s="694"/>
      <c r="F133" s="694"/>
      <c r="G133" s="694"/>
      <c r="H133" s="695"/>
      <c r="I133" s="695"/>
      <c r="J133" s="696"/>
      <c r="K133" s="695"/>
      <c r="L133" s="695"/>
      <c r="M133" s="695"/>
      <c r="N133" s="695"/>
      <c r="O133" s="695"/>
      <c r="P133" s="695"/>
      <c r="Q133" s="695"/>
      <c r="R133" s="695"/>
      <c r="S133" s="695"/>
      <c r="T133" s="696"/>
      <c r="U133" s="694"/>
      <c r="V133" s="696"/>
      <c r="W133" s="696"/>
      <c r="X133" s="696"/>
      <c r="Y133" s="694"/>
      <c r="Z133" s="694"/>
      <c r="AA133" s="694"/>
      <c r="AB133" s="694"/>
      <c r="AC133" s="694"/>
      <c r="AD133" s="694"/>
      <c r="AE133" s="694"/>
      <c r="AF133" s="694"/>
      <c r="AG133" s="695"/>
      <c r="AH133" s="696"/>
      <c r="AI133" s="697"/>
      <c r="AJ133" s="694"/>
      <c r="AK133" s="694"/>
      <c r="AL133" s="694"/>
      <c r="AM133" s="694"/>
      <c r="AN133" s="694"/>
      <c r="AO133" s="694"/>
      <c r="AP133" s="694"/>
      <c r="AQ133" s="696"/>
      <c r="AR133" s="696"/>
    </row>
    <row r="134" spans="2:44" ht="15">
      <c r="B134" s="702"/>
      <c r="C134" s="702"/>
      <c r="D134" s="702"/>
      <c r="E134" s="702"/>
      <c r="F134" s="702"/>
      <c r="G134" s="702"/>
      <c r="H134" s="703"/>
      <c r="I134" s="703"/>
      <c r="J134" s="704"/>
      <c r="K134" s="703"/>
      <c r="L134" s="703"/>
      <c r="M134" s="703"/>
      <c r="N134" s="703"/>
      <c r="O134" s="703"/>
      <c r="P134" s="703"/>
      <c r="Q134" s="703"/>
      <c r="R134" s="703"/>
      <c r="S134" s="703"/>
      <c r="T134" s="704"/>
      <c r="U134" s="702"/>
      <c r="V134" s="704"/>
      <c r="W134" s="704"/>
      <c r="X134" s="704"/>
      <c r="Y134" s="702"/>
      <c r="Z134" s="702"/>
      <c r="AA134" s="702"/>
      <c r="AB134" s="702"/>
      <c r="AC134" s="702"/>
      <c r="AD134" s="702"/>
      <c r="AE134" s="702"/>
      <c r="AF134" s="702"/>
      <c r="AG134" s="703"/>
      <c r="AH134" s="704"/>
      <c r="AI134" s="705"/>
      <c r="AJ134" s="702"/>
      <c r="AK134" s="702"/>
      <c r="AL134" s="702"/>
      <c r="AM134" s="702"/>
      <c r="AN134" s="702"/>
      <c r="AO134" s="702"/>
      <c r="AP134" s="702"/>
      <c r="AQ134" s="704"/>
      <c r="AR134" s="704"/>
    </row>
    <row r="135" spans="2:44" ht="15">
      <c r="B135" s="694"/>
      <c r="C135" s="694"/>
      <c r="D135" s="694"/>
      <c r="E135" s="694"/>
      <c r="F135" s="694"/>
      <c r="G135" s="694"/>
      <c r="H135" s="695"/>
      <c r="I135" s="695"/>
      <c r="J135" s="696"/>
      <c r="K135" s="695"/>
      <c r="L135" s="695"/>
      <c r="M135" s="695"/>
      <c r="N135" s="695"/>
      <c r="O135" s="695"/>
      <c r="P135" s="695"/>
      <c r="Q135" s="695"/>
      <c r="R135" s="695"/>
      <c r="S135" s="695"/>
      <c r="T135" s="696"/>
      <c r="U135" s="694"/>
      <c r="V135" s="696"/>
      <c r="W135" s="696"/>
      <c r="X135" s="696"/>
      <c r="Y135" s="694"/>
      <c r="Z135" s="694"/>
      <c r="AA135" s="694"/>
      <c r="AB135" s="694"/>
      <c r="AC135" s="694"/>
      <c r="AD135" s="694"/>
      <c r="AE135" s="694"/>
      <c r="AF135" s="694"/>
      <c r="AG135" s="695"/>
      <c r="AH135" s="696"/>
      <c r="AI135" s="697"/>
      <c r="AJ135" s="694"/>
      <c r="AK135" s="694"/>
      <c r="AL135" s="694"/>
      <c r="AM135" s="694"/>
      <c r="AN135" s="694"/>
      <c r="AO135" s="694"/>
      <c r="AP135" s="694"/>
      <c r="AQ135" s="696"/>
      <c r="AR135" s="696"/>
    </row>
    <row r="139" spans="2:29" ht="15">
      <c r="B139" s="706"/>
      <c r="C139" s="706"/>
      <c r="D139" s="706"/>
      <c r="Z139" s="706"/>
      <c r="AA139" s="706"/>
      <c r="AB139" s="706"/>
      <c r="AC139" s="706"/>
    </row>
    <row r="140" spans="2:29" ht="15">
      <c r="B140" s="706"/>
      <c r="C140" s="706"/>
      <c r="D140" s="706"/>
      <c r="Z140" s="706"/>
      <c r="AA140" s="706"/>
      <c r="AB140" s="706"/>
      <c r="AC140" s="706"/>
    </row>
    <row r="141" spans="2:29" ht="15">
      <c r="B141" s="706"/>
      <c r="C141" s="706"/>
      <c r="D141" s="706"/>
      <c r="Z141" s="706"/>
      <c r="AA141" s="706"/>
      <c r="AB141" s="706"/>
      <c r="AC141" s="706"/>
    </row>
    <row r="142" spans="2:29" ht="15">
      <c r="B142" s="706"/>
      <c r="C142" s="706"/>
      <c r="D142" s="706"/>
      <c r="Z142" s="706"/>
      <c r="AA142" s="706"/>
      <c r="AB142" s="706"/>
      <c r="AC142" s="706"/>
    </row>
    <row r="177" spans="2:44" ht="15">
      <c r="B177" s="702"/>
      <c r="C177" s="702"/>
      <c r="D177" s="702"/>
      <c r="E177" s="702"/>
      <c r="F177" s="702"/>
      <c r="G177" s="702"/>
      <c r="H177" s="703"/>
      <c r="I177" s="703"/>
      <c r="J177" s="704"/>
      <c r="K177" s="703"/>
      <c r="L177" s="703"/>
      <c r="M177" s="703"/>
      <c r="N177" s="703"/>
      <c r="O177" s="703"/>
      <c r="P177" s="703"/>
      <c r="Q177" s="703"/>
      <c r="R177" s="703"/>
      <c r="S177" s="703"/>
      <c r="T177" s="704"/>
      <c r="U177" s="702"/>
      <c r="V177" s="704"/>
      <c r="W177" s="704"/>
      <c r="X177" s="704"/>
      <c r="Y177" s="702"/>
      <c r="Z177" s="702"/>
      <c r="AA177" s="702"/>
      <c r="AB177" s="702"/>
      <c r="AC177" s="702"/>
      <c r="AD177" s="702"/>
      <c r="AE177" s="702"/>
      <c r="AF177" s="702"/>
      <c r="AG177" s="703"/>
      <c r="AH177" s="704"/>
      <c r="AI177" s="705"/>
      <c r="AJ177" s="702"/>
      <c r="AK177" s="702"/>
      <c r="AL177" s="702"/>
      <c r="AM177" s="702"/>
      <c r="AN177" s="702"/>
      <c r="AO177" s="702"/>
      <c r="AP177" s="702"/>
      <c r="AQ177" s="704"/>
      <c r="AR177" s="704"/>
    </row>
    <row r="178" spans="2:44" ht="15">
      <c r="B178" s="694"/>
      <c r="C178" s="694"/>
      <c r="D178" s="694"/>
      <c r="E178" s="694"/>
      <c r="F178" s="694"/>
      <c r="G178" s="694"/>
      <c r="H178" s="695"/>
      <c r="I178" s="695"/>
      <c r="J178" s="696"/>
      <c r="K178" s="695"/>
      <c r="L178" s="695"/>
      <c r="M178" s="695"/>
      <c r="N178" s="695"/>
      <c r="O178" s="695"/>
      <c r="P178" s="695"/>
      <c r="Q178" s="695"/>
      <c r="R178" s="695"/>
      <c r="S178" s="695"/>
      <c r="T178" s="696"/>
      <c r="U178" s="694"/>
      <c r="V178" s="696"/>
      <c r="W178" s="696"/>
      <c r="X178" s="696"/>
      <c r="Y178" s="694"/>
      <c r="Z178" s="694"/>
      <c r="AA178" s="694"/>
      <c r="AB178" s="694"/>
      <c r="AC178" s="694"/>
      <c r="AD178" s="694"/>
      <c r="AE178" s="694"/>
      <c r="AF178" s="694"/>
      <c r="AG178" s="695"/>
      <c r="AH178" s="696"/>
      <c r="AI178" s="697"/>
      <c r="AJ178" s="694"/>
      <c r="AK178" s="694"/>
      <c r="AL178" s="694"/>
      <c r="AM178" s="694"/>
      <c r="AN178" s="694"/>
      <c r="AO178" s="694"/>
      <c r="AP178" s="694"/>
      <c r="AQ178" s="696"/>
      <c r="AR178" s="696"/>
    </row>
    <row r="218" spans="2:44" ht="15">
      <c r="B218" s="702"/>
      <c r="C218" s="702"/>
      <c r="D218" s="702"/>
      <c r="E218" s="702"/>
      <c r="F218" s="702"/>
      <c r="G218" s="702"/>
      <c r="H218" s="703"/>
      <c r="I218" s="703"/>
      <c r="J218" s="704"/>
      <c r="K218" s="703"/>
      <c r="L218" s="703"/>
      <c r="M218" s="703"/>
      <c r="N218" s="703"/>
      <c r="O218" s="703"/>
      <c r="P218" s="703"/>
      <c r="Q218" s="703"/>
      <c r="R218" s="703"/>
      <c r="S218" s="703"/>
      <c r="T218" s="704"/>
      <c r="U218" s="702"/>
      <c r="V218" s="704"/>
      <c r="W218" s="704"/>
      <c r="X218" s="704"/>
      <c r="Y218" s="702"/>
      <c r="Z218" s="702"/>
      <c r="AA218" s="702"/>
      <c r="AB218" s="702"/>
      <c r="AC218" s="702"/>
      <c r="AD218" s="702"/>
      <c r="AE218" s="702"/>
      <c r="AF218" s="702"/>
      <c r="AG218" s="703"/>
      <c r="AH218" s="704"/>
      <c r="AI218" s="705"/>
      <c r="AJ218" s="702"/>
      <c r="AK218" s="702"/>
      <c r="AL218" s="702"/>
      <c r="AM218" s="702"/>
      <c r="AN218" s="702"/>
      <c r="AO218" s="702"/>
      <c r="AP218" s="702"/>
      <c r="AQ218" s="704"/>
      <c r="AR218" s="704"/>
    </row>
    <row r="219" spans="2:44" ht="15">
      <c r="B219" s="694"/>
      <c r="C219" s="694"/>
      <c r="D219" s="694"/>
      <c r="E219" s="694"/>
      <c r="F219" s="694"/>
      <c r="G219" s="694"/>
      <c r="H219" s="695"/>
      <c r="I219" s="695"/>
      <c r="J219" s="696"/>
      <c r="K219" s="695"/>
      <c r="L219" s="695"/>
      <c r="M219" s="695"/>
      <c r="N219" s="695"/>
      <c r="O219" s="695"/>
      <c r="P219" s="695"/>
      <c r="Q219" s="695"/>
      <c r="R219" s="695"/>
      <c r="S219" s="695"/>
      <c r="T219" s="696"/>
      <c r="U219" s="694"/>
      <c r="V219" s="696"/>
      <c r="W219" s="696"/>
      <c r="X219" s="696"/>
      <c r="Y219" s="694"/>
      <c r="Z219" s="694"/>
      <c r="AA219" s="694"/>
      <c r="AB219" s="694"/>
      <c r="AC219" s="694"/>
      <c r="AD219" s="694"/>
      <c r="AE219" s="694"/>
      <c r="AF219" s="694"/>
      <c r="AG219" s="695"/>
      <c r="AH219" s="696"/>
      <c r="AI219" s="697"/>
      <c r="AJ219" s="694"/>
      <c r="AK219" s="694"/>
      <c r="AL219" s="694"/>
      <c r="AM219" s="694"/>
      <c r="AN219" s="694"/>
      <c r="AO219" s="694"/>
      <c r="AP219" s="694"/>
      <c r="AQ219" s="696"/>
      <c r="AR219" s="696"/>
    </row>
  </sheetData>
  <sheetProtection password="CC67" sheet="1" objects="1" scenarios="1"/>
  <mergeCells count="401">
    <mergeCell ref="T1:W1"/>
    <mergeCell ref="AG1:AQ1"/>
    <mergeCell ref="K2:W2"/>
    <mergeCell ref="X1:Y2"/>
    <mergeCell ref="AG2:AQ2"/>
    <mergeCell ref="AR1:AR2"/>
    <mergeCell ref="AK61:AK64"/>
    <mergeCell ref="AL61:AL64"/>
    <mergeCell ref="AM61:AM64"/>
    <mergeCell ref="AN61:AN64"/>
    <mergeCell ref="AO61:AO64"/>
    <mergeCell ref="AP61:AP64"/>
    <mergeCell ref="AQ61:AQ64"/>
    <mergeCell ref="AR61:AR64"/>
    <mergeCell ref="S61:S63"/>
    <mergeCell ref="U61:U63"/>
    <mergeCell ref="X61:X63"/>
    <mergeCell ref="Y61:Y63"/>
    <mergeCell ref="AA61:AF64"/>
    <mergeCell ref="AG61:AG64"/>
    <mergeCell ref="AH61:AH64"/>
    <mergeCell ref="AI61:AI64"/>
    <mergeCell ref="AJ61:AJ64"/>
    <mergeCell ref="N53:N55"/>
    <mergeCell ref="C61:G64"/>
    <mergeCell ref="K61:K63"/>
    <mergeCell ref="L61:L63"/>
    <mergeCell ref="M61:M63"/>
    <mergeCell ref="N61:N63"/>
    <mergeCell ref="O61:O63"/>
    <mergeCell ref="P61:P63"/>
    <mergeCell ref="Q61:Q63"/>
    <mergeCell ref="R61:R63"/>
    <mergeCell ref="O53:O55"/>
    <mergeCell ref="P53:P55"/>
    <mergeCell ref="Q53:Q55"/>
    <mergeCell ref="R53:R55"/>
    <mergeCell ref="S53:S55"/>
    <mergeCell ref="L57:L59"/>
    <mergeCell ref="M57:M59"/>
    <mergeCell ref="N57:N59"/>
    <mergeCell ref="O57:O59"/>
    <mergeCell ref="P57:P59"/>
    <mergeCell ref="Q57:Q59"/>
    <mergeCell ref="R57:R59"/>
    <mergeCell ref="S57:S59"/>
    <mergeCell ref="N45:N47"/>
    <mergeCell ref="O45:O47"/>
    <mergeCell ref="P45:P47"/>
    <mergeCell ref="Q45:Q47"/>
    <mergeCell ref="R45:R47"/>
    <mergeCell ref="S45:S47"/>
    <mergeCell ref="L49:L51"/>
    <mergeCell ref="M49:M51"/>
    <mergeCell ref="N49:N51"/>
    <mergeCell ref="O49:O51"/>
    <mergeCell ref="P49:P51"/>
    <mergeCell ref="Q49:Q51"/>
    <mergeCell ref="R49:R51"/>
    <mergeCell ref="S49:S51"/>
    <mergeCell ref="S17:S19"/>
    <mergeCell ref="L21:L23"/>
    <mergeCell ref="M21:M23"/>
    <mergeCell ref="N21:N23"/>
    <mergeCell ref="O21:O23"/>
    <mergeCell ref="P21:P23"/>
    <mergeCell ref="Q21:Q23"/>
    <mergeCell ref="R21:R23"/>
    <mergeCell ref="S21:S23"/>
    <mergeCell ref="B2:G2"/>
    <mergeCell ref="Z2:AF2"/>
    <mergeCell ref="A3:G5"/>
    <mergeCell ref="H3:I6"/>
    <mergeCell ref="J3:J8"/>
    <mergeCell ref="U3:U8"/>
    <mergeCell ref="V3:V8"/>
    <mergeCell ref="AI3:AJ3"/>
    <mergeCell ref="AK3:AP7"/>
    <mergeCell ref="AI4:AJ4"/>
    <mergeCell ref="AI5:AJ5"/>
    <mergeCell ref="AI6:AJ6"/>
    <mergeCell ref="AI7:AJ7"/>
    <mergeCell ref="AI8:AJ8"/>
    <mergeCell ref="L3:M3"/>
    <mergeCell ref="N3:S7"/>
    <mergeCell ref="L4:M4"/>
    <mergeCell ref="L5:M5"/>
    <mergeCell ref="L6:M6"/>
    <mergeCell ref="L7:M7"/>
    <mergeCell ref="L8:M8"/>
    <mergeCell ref="AR3:AR8"/>
    <mergeCell ref="AG3:AG8"/>
    <mergeCell ref="AH3:AH8"/>
    <mergeCell ref="AQ3:AQ8"/>
    <mergeCell ref="AI9:AJ9"/>
    <mergeCell ref="L9:M9"/>
    <mergeCell ref="T3:T8"/>
    <mergeCell ref="C12:G12"/>
    <mergeCell ref="H12:I12"/>
    <mergeCell ref="AA12:AF12"/>
    <mergeCell ref="K5:K8"/>
    <mergeCell ref="A6:G8"/>
    <mergeCell ref="Z6:AF8"/>
    <mergeCell ref="H7:I8"/>
    <mergeCell ref="C9:G9"/>
    <mergeCell ref="H9:I9"/>
    <mergeCell ref="AA9:AF9"/>
    <mergeCell ref="W3:X8"/>
    <mergeCell ref="Z3:AF5"/>
    <mergeCell ref="C13:G16"/>
    <mergeCell ref="K13:K15"/>
    <mergeCell ref="U13:U15"/>
    <mergeCell ref="X13:X15"/>
    <mergeCell ref="AA13:AF16"/>
    <mergeCell ref="C10:G10"/>
    <mergeCell ref="H10:I10"/>
    <mergeCell ref="AA10:AF10"/>
    <mergeCell ref="C11:G11"/>
    <mergeCell ref="H11:I11"/>
    <mergeCell ref="AA11:AF11"/>
    <mergeCell ref="L13:L15"/>
    <mergeCell ref="M13:M15"/>
    <mergeCell ref="N13:N15"/>
    <mergeCell ref="O13:O15"/>
    <mergeCell ref="P13:P15"/>
    <mergeCell ref="Q13:Q15"/>
    <mergeCell ref="R13:R15"/>
    <mergeCell ref="S13:S15"/>
    <mergeCell ref="AG13:AG16"/>
    <mergeCell ref="AH13:AH16"/>
    <mergeCell ref="AI13:AI16"/>
    <mergeCell ref="AQ13:AQ16"/>
    <mergeCell ref="AR13:AR16"/>
    <mergeCell ref="C17:G20"/>
    <mergeCell ref="K17:K19"/>
    <mergeCell ref="U17:U19"/>
    <mergeCell ref="X17:X19"/>
    <mergeCell ref="AA17:AF20"/>
    <mergeCell ref="AJ13:AJ16"/>
    <mergeCell ref="AK13:AK16"/>
    <mergeCell ref="AL13:AL16"/>
    <mergeCell ref="AM13:AM16"/>
    <mergeCell ref="AN13:AN16"/>
    <mergeCell ref="AO13:AO16"/>
    <mergeCell ref="AP13:AP16"/>
    <mergeCell ref="AJ17:AJ20"/>
    <mergeCell ref="AK17:AK20"/>
    <mergeCell ref="AL17:AL20"/>
    <mergeCell ref="AM17:AM20"/>
    <mergeCell ref="AN17:AN20"/>
    <mergeCell ref="AO17:AO20"/>
    <mergeCell ref="AP17:AP20"/>
    <mergeCell ref="AG17:AG20"/>
    <mergeCell ref="AH17:AH20"/>
    <mergeCell ref="AI17:AI20"/>
    <mergeCell ref="AQ17:AQ20"/>
    <mergeCell ref="AR17:AR20"/>
    <mergeCell ref="C21:G24"/>
    <mergeCell ref="K21:K23"/>
    <mergeCell ref="U21:U23"/>
    <mergeCell ref="X21:X23"/>
    <mergeCell ref="AA21:AF24"/>
    <mergeCell ref="AJ21:AJ24"/>
    <mergeCell ref="AK21:AK24"/>
    <mergeCell ref="AL21:AL24"/>
    <mergeCell ref="AM21:AM24"/>
    <mergeCell ref="AN21:AN24"/>
    <mergeCell ref="AO21:AO24"/>
    <mergeCell ref="AP21:AP24"/>
    <mergeCell ref="L17:L19"/>
    <mergeCell ref="M17:M19"/>
    <mergeCell ref="N17:N19"/>
    <mergeCell ref="O17:O19"/>
    <mergeCell ref="P17:P19"/>
    <mergeCell ref="Q17:Q19"/>
    <mergeCell ref="R17:R19"/>
    <mergeCell ref="AG21:AG24"/>
    <mergeCell ref="AH21:AH24"/>
    <mergeCell ref="AI21:AI24"/>
    <mergeCell ref="AQ21:AQ24"/>
    <mergeCell ref="AR21:AR24"/>
    <mergeCell ref="C25:G28"/>
    <mergeCell ref="K25:K27"/>
    <mergeCell ref="U25:U27"/>
    <mergeCell ref="X25:X27"/>
    <mergeCell ref="AA25:AF28"/>
    <mergeCell ref="AJ25:AJ28"/>
    <mergeCell ref="AK25:AK28"/>
    <mergeCell ref="AL25:AL28"/>
    <mergeCell ref="AM25:AM28"/>
    <mergeCell ref="AN25:AN28"/>
    <mergeCell ref="AO25:AO28"/>
    <mergeCell ref="AP25:AP28"/>
    <mergeCell ref="L25:L27"/>
    <mergeCell ref="M25:M27"/>
    <mergeCell ref="N25:N27"/>
    <mergeCell ref="O25:O27"/>
    <mergeCell ref="P25:P27"/>
    <mergeCell ref="Q25:Q27"/>
    <mergeCell ref="R25:R27"/>
    <mergeCell ref="AG25:AG28"/>
    <mergeCell ref="AH25:AH28"/>
    <mergeCell ref="AI25:AI28"/>
    <mergeCell ref="AQ25:AQ28"/>
    <mergeCell ref="AR25:AR28"/>
    <mergeCell ref="C29:G32"/>
    <mergeCell ref="K29:K31"/>
    <mergeCell ref="U29:U31"/>
    <mergeCell ref="X29:X31"/>
    <mergeCell ref="AA29:AF32"/>
    <mergeCell ref="AJ29:AJ32"/>
    <mergeCell ref="AK29:AK32"/>
    <mergeCell ref="AL29:AL32"/>
    <mergeCell ref="AM29:AM32"/>
    <mergeCell ref="AN29:AN32"/>
    <mergeCell ref="AO29:AO32"/>
    <mergeCell ref="AP29:AP32"/>
    <mergeCell ref="S25:S27"/>
    <mergeCell ref="L29:L31"/>
    <mergeCell ref="M29:M31"/>
    <mergeCell ref="N29:N31"/>
    <mergeCell ref="O29:O31"/>
    <mergeCell ref="P29:P31"/>
    <mergeCell ref="Q29:Q31"/>
    <mergeCell ref="AG29:AG32"/>
    <mergeCell ref="AH29:AH32"/>
    <mergeCell ref="AI29:AI32"/>
    <mergeCell ref="AQ29:AQ32"/>
    <mergeCell ref="AR29:AR32"/>
    <mergeCell ref="C33:G36"/>
    <mergeCell ref="K33:K35"/>
    <mergeCell ref="U33:U35"/>
    <mergeCell ref="X33:X35"/>
    <mergeCell ref="AA33:AF36"/>
    <mergeCell ref="AJ33:AJ36"/>
    <mergeCell ref="AK33:AK36"/>
    <mergeCell ref="AL33:AL36"/>
    <mergeCell ref="AM33:AM36"/>
    <mergeCell ref="AN33:AN36"/>
    <mergeCell ref="AO33:AO36"/>
    <mergeCell ref="AP33:AP36"/>
    <mergeCell ref="R29:R31"/>
    <mergeCell ref="S29:S31"/>
    <mergeCell ref="L33:L35"/>
    <mergeCell ref="M33:M35"/>
    <mergeCell ref="N33:N35"/>
    <mergeCell ref="O33:O35"/>
    <mergeCell ref="P33:P35"/>
    <mergeCell ref="AG33:AG36"/>
    <mergeCell ref="AH33:AH36"/>
    <mergeCell ref="AI33:AI36"/>
    <mergeCell ref="AQ33:AQ36"/>
    <mergeCell ref="AR33:AR36"/>
    <mergeCell ref="C37:G40"/>
    <mergeCell ref="K37:K39"/>
    <mergeCell ref="U37:U39"/>
    <mergeCell ref="X37:X39"/>
    <mergeCell ref="AA37:AF40"/>
    <mergeCell ref="AJ37:AJ40"/>
    <mergeCell ref="AK37:AK40"/>
    <mergeCell ref="AL37:AL40"/>
    <mergeCell ref="AM37:AM40"/>
    <mergeCell ref="AN37:AN40"/>
    <mergeCell ref="AO37:AO40"/>
    <mergeCell ref="AP37:AP40"/>
    <mergeCell ref="Q33:Q35"/>
    <mergeCell ref="R33:R35"/>
    <mergeCell ref="S33:S35"/>
    <mergeCell ref="L37:L39"/>
    <mergeCell ref="M37:M39"/>
    <mergeCell ref="N37:N39"/>
    <mergeCell ref="O37:O39"/>
    <mergeCell ref="AG37:AG40"/>
    <mergeCell ref="AH37:AH40"/>
    <mergeCell ref="AI37:AI40"/>
    <mergeCell ref="AQ37:AQ40"/>
    <mergeCell ref="AR37:AR40"/>
    <mergeCell ref="C41:G44"/>
    <mergeCell ref="K41:K43"/>
    <mergeCell ref="U41:U43"/>
    <mergeCell ref="X41:X43"/>
    <mergeCell ref="AA41:AF44"/>
    <mergeCell ref="AJ41:AJ44"/>
    <mergeCell ref="AK41:AK44"/>
    <mergeCell ref="AL41:AL44"/>
    <mergeCell ref="AM41:AM44"/>
    <mergeCell ref="AN41:AN44"/>
    <mergeCell ref="AO41:AO44"/>
    <mergeCell ref="AP41:AP44"/>
    <mergeCell ref="P37:P39"/>
    <mergeCell ref="Q37:Q39"/>
    <mergeCell ref="R37:R39"/>
    <mergeCell ref="S37:S39"/>
    <mergeCell ref="L41:L43"/>
    <mergeCell ref="M41:M43"/>
    <mergeCell ref="N41:N43"/>
    <mergeCell ref="AG41:AG44"/>
    <mergeCell ref="AH41:AH44"/>
    <mergeCell ref="AI41:AI44"/>
    <mergeCell ref="AQ41:AQ44"/>
    <mergeCell ref="AR41:AR44"/>
    <mergeCell ref="C45:G48"/>
    <mergeCell ref="K45:K47"/>
    <mergeCell ref="U45:U47"/>
    <mergeCell ref="X45:X47"/>
    <mergeCell ref="AA45:AF48"/>
    <mergeCell ref="AJ45:AJ48"/>
    <mergeCell ref="AK45:AK48"/>
    <mergeCell ref="AL45:AL48"/>
    <mergeCell ref="AM45:AM48"/>
    <mergeCell ref="AN45:AN48"/>
    <mergeCell ref="AO45:AO48"/>
    <mergeCell ref="AP45:AP48"/>
    <mergeCell ref="O41:O43"/>
    <mergeCell ref="P41:P43"/>
    <mergeCell ref="Q41:Q43"/>
    <mergeCell ref="R41:R43"/>
    <mergeCell ref="S41:S43"/>
    <mergeCell ref="L45:L47"/>
    <mergeCell ref="M45:M47"/>
    <mergeCell ref="AR49:AR52"/>
    <mergeCell ref="C53:G56"/>
    <mergeCell ref="K53:K55"/>
    <mergeCell ref="U53:U55"/>
    <mergeCell ref="X53:X55"/>
    <mergeCell ref="AA53:AF56"/>
    <mergeCell ref="AG45:AG48"/>
    <mergeCell ref="AH45:AH48"/>
    <mergeCell ref="AI45:AI48"/>
    <mergeCell ref="AQ45:AQ48"/>
    <mergeCell ref="AR45:AR48"/>
    <mergeCell ref="C49:G52"/>
    <mergeCell ref="K49:K51"/>
    <mergeCell ref="U49:U51"/>
    <mergeCell ref="X49:X51"/>
    <mergeCell ref="AA49:AF52"/>
    <mergeCell ref="AJ49:AJ52"/>
    <mergeCell ref="AK49:AK52"/>
    <mergeCell ref="AL49:AL52"/>
    <mergeCell ref="AM49:AM52"/>
    <mergeCell ref="AN49:AN52"/>
    <mergeCell ref="AO49:AO52"/>
    <mergeCell ref="AP49:AP52"/>
    <mergeCell ref="AJ53:AJ56"/>
    <mergeCell ref="C57:G60"/>
    <mergeCell ref="K57:K59"/>
    <mergeCell ref="U57:U59"/>
    <mergeCell ref="X57:X59"/>
    <mergeCell ref="Y57:Y59"/>
    <mergeCell ref="AG49:AG52"/>
    <mergeCell ref="AH49:AH52"/>
    <mergeCell ref="AI49:AI52"/>
    <mergeCell ref="AQ49:AQ52"/>
    <mergeCell ref="AK53:AK56"/>
    <mergeCell ref="AL53:AL56"/>
    <mergeCell ref="AM53:AM56"/>
    <mergeCell ref="AN53:AN56"/>
    <mergeCell ref="AO53:AO56"/>
    <mergeCell ref="AP53:AP56"/>
    <mergeCell ref="AJ57:AJ60"/>
    <mergeCell ref="AK57:AK60"/>
    <mergeCell ref="AL57:AL60"/>
    <mergeCell ref="AM57:AM60"/>
    <mergeCell ref="AN57:AN60"/>
    <mergeCell ref="AO57:AO60"/>
    <mergeCell ref="AP57:AP60"/>
    <mergeCell ref="L53:L55"/>
    <mergeCell ref="M53:M55"/>
    <mergeCell ref="AA57:AF60"/>
    <mergeCell ref="AG57:AG60"/>
    <mergeCell ref="AH57:AH60"/>
    <mergeCell ref="AI57:AI60"/>
    <mergeCell ref="AQ57:AQ60"/>
    <mergeCell ref="AR57:AR60"/>
    <mergeCell ref="AG53:AG56"/>
    <mergeCell ref="AH53:AH56"/>
    <mergeCell ref="AI53:AI56"/>
    <mergeCell ref="AQ53:AQ56"/>
    <mergeCell ref="AR53:AR56"/>
    <mergeCell ref="AH65:AH68"/>
    <mergeCell ref="AQ65:AQ68"/>
    <mergeCell ref="AR65:AR68"/>
    <mergeCell ref="C65:G68"/>
    <mergeCell ref="K65:K67"/>
    <mergeCell ref="U65:U67"/>
    <mergeCell ref="X65:X67"/>
    <mergeCell ref="AA65:AF68"/>
    <mergeCell ref="AG65:AG68"/>
    <mergeCell ref="AJ65:AJ68"/>
    <mergeCell ref="AK65:AK68"/>
    <mergeCell ref="AL65:AL68"/>
    <mergeCell ref="AM65:AM68"/>
    <mergeCell ref="AN65:AN68"/>
    <mergeCell ref="AO65:AO68"/>
    <mergeCell ref="AP65:AP68"/>
    <mergeCell ref="N65:N67"/>
    <mergeCell ref="O65:O67"/>
    <mergeCell ref="P65:P67"/>
    <mergeCell ref="Q65:Q67"/>
    <mergeCell ref="R65:R67"/>
    <mergeCell ref="S65:S67"/>
  </mergeCells>
  <printOptions/>
  <pageMargins left="0.7" right="0.7" top="0.787401575" bottom="0.787401575" header="0.3" footer="0.3"/>
  <pageSetup horizontalDpi="600" verticalDpi="600" orientation="landscape" paperSize="9" scale="44" r:id="rId1"/>
  <headerFooter>
    <oddFooter>&amp;L&amp;"-,Fett"&amp;16Anlage 5.3. - Los 3 - Teilergebnisse Glasmuseum
Ausschreibung RHV VgV 006-18
UNterhalts- und Grundreinigung städt. Objekte
Große Kreisstadt Weißwasser/O.L.&amp;R&amp;24Seiten 33f</oddFooter>
  </headerFooter>
  <rowBreaks count="1" manualBreakCount="1">
    <brk id="68" min="1" max="27" man="1"/>
  </rowBreaks>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U40"/>
  <sheetViews>
    <sheetView zoomScale="70" zoomScaleNormal="70" zoomScaleSheetLayoutView="40" zoomScalePageLayoutView="60" workbookViewId="0" topLeftCell="A1">
      <selection activeCell="K20" sqref="K20:L22"/>
    </sheetView>
  </sheetViews>
  <sheetFormatPr defaultColWidth="11.421875" defaultRowHeight="15"/>
  <cols>
    <col min="1" max="1" width="19.57421875" style="227" customWidth="1"/>
    <col min="2" max="2" width="7.7109375" style="227" customWidth="1"/>
    <col min="3" max="3" width="30.7109375" style="227" customWidth="1"/>
    <col min="4" max="4" width="15.7109375" style="227" customWidth="1"/>
    <col min="5" max="5" width="8.28125" style="227" customWidth="1"/>
    <col min="6" max="6" width="12.7109375" style="227" customWidth="1"/>
    <col min="7" max="7" width="10.421875" style="227" customWidth="1"/>
    <col min="8" max="8" width="12.7109375" style="227" customWidth="1"/>
    <col min="9" max="9" width="6.8515625" style="227" customWidth="1"/>
    <col min="10" max="10" width="22.421875" style="227" customWidth="1"/>
    <col min="11" max="11" width="25.7109375" style="227" customWidth="1"/>
    <col min="12" max="12" width="24.57421875" style="227" customWidth="1"/>
    <col min="13" max="13" width="22.7109375" style="227" customWidth="1"/>
    <col min="14" max="16" width="20.7109375" style="227" customWidth="1"/>
    <col min="17" max="17" width="25.7109375" style="227" customWidth="1"/>
    <col min="18" max="18" width="5.7109375" style="227" customWidth="1"/>
    <col min="19" max="19" width="25.7109375" style="227" customWidth="1"/>
    <col min="20" max="20" width="5.7109375" style="227" customWidth="1"/>
    <col min="21" max="21" width="4.57421875" style="227" customWidth="1"/>
    <col min="22" max="250" width="11.421875" style="227" customWidth="1"/>
    <col min="251" max="252" width="7.7109375" style="227" customWidth="1"/>
    <col min="253" max="253" width="30.7109375" style="227" customWidth="1"/>
    <col min="254" max="254" width="15.7109375" style="227" customWidth="1"/>
    <col min="255" max="255" width="2.7109375" style="227" customWidth="1"/>
    <col min="256" max="16384" width="14.00390625" style="227" customWidth="1"/>
  </cols>
  <sheetData>
    <row r="1" spans="1:21" ht="54" customHeight="1" thickBot="1">
      <c r="A1" s="231"/>
      <c r="B1" s="1151" t="s">
        <v>155</v>
      </c>
      <c r="C1" s="1152"/>
      <c r="D1" s="1152"/>
      <c r="E1" s="1152"/>
      <c r="F1" s="1152"/>
      <c r="G1" s="1152"/>
      <c r="H1" s="1152"/>
      <c r="I1" s="1152"/>
      <c r="J1" s="1152"/>
      <c r="K1" s="1152"/>
      <c r="L1" s="1152"/>
      <c r="M1" s="1152"/>
      <c r="N1" s="1152"/>
      <c r="O1" s="1153" t="s">
        <v>135</v>
      </c>
      <c r="P1" s="1154"/>
      <c r="Q1" s="1154"/>
      <c r="R1" s="1154"/>
      <c r="S1" s="1154"/>
      <c r="T1" s="1154"/>
      <c r="U1" s="356"/>
    </row>
    <row r="2" spans="1:21" ht="54" customHeight="1" thickBot="1">
      <c r="A2" s="230"/>
      <c r="B2" s="1155" t="s">
        <v>319</v>
      </c>
      <c r="C2" s="1156"/>
      <c r="D2" s="1157"/>
      <c r="E2" s="1155" t="s">
        <v>287</v>
      </c>
      <c r="F2" s="1158"/>
      <c r="G2" s="1158"/>
      <c r="H2" s="1158"/>
      <c r="I2" s="1158"/>
      <c r="J2" s="1158"/>
      <c r="K2" s="1158"/>
      <c r="L2" s="1158"/>
      <c r="M2" s="310"/>
      <c r="N2" s="310"/>
      <c r="O2" s="1318" t="s">
        <v>320</v>
      </c>
      <c r="P2" s="1319"/>
      <c r="Q2" s="1319"/>
      <c r="R2" s="1319"/>
      <c r="S2" s="265" t="s">
        <v>303</v>
      </c>
      <c r="T2" s="265"/>
      <c r="U2" s="228"/>
    </row>
    <row r="3" spans="1:21" ht="18.75" customHeight="1">
      <c r="A3" s="230"/>
      <c r="B3" s="1159" t="s">
        <v>114</v>
      </c>
      <c r="C3" s="1160"/>
      <c r="D3" s="1161"/>
      <c r="E3" s="1165" t="s">
        <v>157</v>
      </c>
      <c r="F3" s="1166"/>
      <c r="G3" s="1166"/>
      <c r="H3" s="1166"/>
      <c r="I3" s="1166"/>
      <c r="J3" s="1166"/>
      <c r="K3" s="1166"/>
      <c r="L3" s="1166"/>
      <c r="M3" s="1166"/>
      <c r="N3" s="1167"/>
      <c r="O3" s="1174" t="s">
        <v>162</v>
      </c>
      <c r="P3" s="1175"/>
      <c r="Q3" s="1175"/>
      <c r="R3" s="1175"/>
      <c r="S3" s="1175"/>
      <c r="T3" s="1176"/>
      <c r="U3" s="228"/>
    </row>
    <row r="4" spans="1:21" ht="18.75" customHeight="1">
      <c r="A4" s="230"/>
      <c r="B4" s="1162"/>
      <c r="C4" s="1163"/>
      <c r="D4" s="1164"/>
      <c r="E4" s="1168"/>
      <c r="F4" s="1169"/>
      <c r="G4" s="1169"/>
      <c r="H4" s="1169"/>
      <c r="I4" s="1169"/>
      <c r="J4" s="1169"/>
      <c r="K4" s="1169"/>
      <c r="L4" s="1169"/>
      <c r="M4" s="1169"/>
      <c r="N4" s="1170"/>
      <c r="O4" s="1177"/>
      <c r="P4" s="1178"/>
      <c r="Q4" s="1178"/>
      <c r="R4" s="1178"/>
      <c r="S4" s="1178"/>
      <c r="T4" s="1179"/>
      <c r="U4" s="228"/>
    </row>
    <row r="5" spans="1:21" ht="18.75" customHeight="1">
      <c r="A5" s="230"/>
      <c r="B5" s="1162"/>
      <c r="C5" s="1163"/>
      <c r="D5" s="1164"/>
      <c r="E5" s="1171"/>
      <c r="F5" s="1172"/>
      <c r="G5" s="1172"/>
      <c r="H5" s="1172"/>
      <c r="I5" s="1172"/>
      <c r="J5" s="1172"/>
      <c r="K5" s="1172"/>
      <c r="L5" s="1172"/>
      <c r="M5" s="1172"/>
      <c r="N5" s="1173"/>
      <c r="O5" s="1180"/>
      <c r="P5" s="1181"/>
      <c r="Q5" s="1181"/>
      <c r="R5" s="1181"/>
      <c r="S5" s="1181"/>
      <c r="T5" s="1182"/>
      <c r="U5" s="228"/>
    </row>
    <row r="6" spans="1:21" ht="18.75" customHeight="1">
      <c r="A6" s="230"/>
      <c r="B6" s="1162"/>
      <c r="C6" s="1163"/>
      <c r="D6" s="1164"/>
      <c r="E6" s="1183" t="s">
        <v>115</v>
      </c>
      <c r="F6" s="1184"/>
      <c r="G6" s="1187"/>
      <c r="H6" s="1189" t="s">
        <v>116</v>
      </c>
      <c r="I6" s="1190"/>
      <c r="J6" s="1191" t="s">
        <v>117</v>
      </c>
      <c r="K6" s="1193" t="s">
        <v>118</v>
      </c>
      <c r="L6" s="884" t="s">
        <v>119</v>
      </c>
      <c r="M6" s="1196" t="s">
        <v>120</v>
      </c>
      <c r="N6" s="1197"/>
      <c r="O6" s="1199" t="s">
        <v>159</v>
      </c>
      <c r="P6" s="1200"/>
      <c r="Q6" s="1199" t="s">
        <v>121</v>
      </c>
      <c r="R6" s="1200"/>
      <c r="S6" s="1199" t="s">
        <v>122</v>
      </c>
      <c r="T6" s="1203"/>
      <c r="U6" s="228"/>
    </row>
    <row r="7" spans="1:21" ht="18.75" customHeight="1">
      <c r="A7" s="230"/>
      <c r="B7" s="1162"/>
      <c r="C7" s="1163"/>
      <c r="D7" s="1164"/>
      <c r="E7" s="1185"/>
      <c r="F7" s="1186"/>
      <c r="G7" s="1187"/>
      <c r="H7" s="1189"/>
      <c r="I7" s="1190"/>
      <c r="J7" s="1191"/>
      <c r="K7" s="1193"/>
      <c r="L7" s="884"/>
      <c r="M7" s="1189"/>
      <c r="N7" s="1197"/>
      <c r="O7" s="1201"/>
      <c r="P7" s="1202"/>
      <c r="Q7" s="1201"/>
      <c r="R7" s="1202"/>
      <c r="S7" s="1201"/>
      <c r="T7" s="1204"/>
      <c r="U7" s="228"/>
    </row>
    <row r="8" spans="1:21" ht="18.75" customHeight="1">
      <c r="A8" s="230"/>
      <c r="B8" s="1162"/>
      <c r="C8" s="1163"/>
      <c r="D8" s="1164"/>
      <c r="E8" s="813"/>
      <c r="F8" s="1186"/>
      <c r="G8" s="1187"/>
      <c r="H8" s="1189"/>
      <c r="I8" s="1190"/>
      <c r="J8" s="1191"/>
      <c r="K8" s="1193"/>
      <c r="L8" s="884"/>
      <c r="M8" s="1198"/>
      <c r="N8" s="1197"/>
      <c r="O8" s="1201"/>
      <c r="P8" s="1202"/>
      <c r="Q8" s="1201"/>
      <c r="R8" s="1202"/>
      <c r="S8" s="1201"/>
      <c r="T8" s="1204"/>
      <c r="U8" s="228"/>
    </row>
    <row r="9" spans="1:21" ht="18.75" customHeight="1">
      <c r="A9" s="230"/>
      <c r="B9" s="1162"/>
      <c r="C9" s="1163"/>
      <c r="D9" s="1164"/>
      <c r="E9" s="813"/>
      <c r="F9" s="1186"/>
      <c r="G9" s="1187"/>
      <c r="H9" s="1189"/>
      <c r="I9" s="1190"/>
      <c r="J9" s="1191"/>
      <c r="K9" s="1193"/>
      <c r="L9" s="884"/>
      <c r="M9" s="474"/>
      <c r="N9" s="237"/>
      <c r="O9" s="1201"/>
      <c r="P9" s="1202"/>
      <c r="Q9" s="1201"/>
      <c r="R9" s="1202"/>
      <c r="S9" s="1201"/>
      <c r="T9" s="1204"/>
      <c r="U9" s="228"/>
    </row>
    <row r="10" spans="1:21" ht="18.75" customHeight="1">
      <c r="A10" s="230"/>
      <c r="B10" s="1162"/>
      <c r="C10" s="1163"/>
      <c r="D10" s="1164"/>
      <c r="E10" s="813"/>
      <c r="F10" s="1186"/>
      <c r="G10" s="1188"/>
      <c r="H10" s="1188"/>
      <c r="I10" s="1190"/>
      <c r="J10" s="1192"/>
      <c r="K10" s="1194"/>
      <c r="L10" s="1195"/>
      <c r="M10" s="599">
        <f>'Eingabe 1 - LOS 3'!E47</f>
        <v>36</v>
      </c>
      <c r="N10" s="238">
        <f>'Eingabe 1 - LOS 3'!F47</f>
        <v>3</v>
      </c>
      <c r="O10" s="1201"/>
      <c r="P10" s="1202"/>
      <c r="Q10" s="1201"/>
      <c r="R10" s="1202"/>
      <c r="S10" s="1205"/>
      <c r="T10" s="1206"/>
      <c r="U10" s="228"/>
    </row>
    <row r="11" spans="1:21" ht="18.75" customHeight="1">
      <c r="A11" s="230"/>
      <c r="B11" s="1162"/>
      <c r="C11" s="1163"/>
      <c r="D11" s="1164"/>
      <c r="E11" s="813"/>
      <c r="F11" s="1186"/>
      <c r="G11" s="1188"/>
      <c r="H11" s="1188"/>
      <c r="I11" s="1190"/>
      <c r="J11" s="1192"/>
      <c r="K11" s="1194"/>
      <c r="L11" s="1195"/>
      <c r="M11" s="600" t="s">
        <v>123</v>
      </c>
      <c r="N11" s="239" t="s">
        <v>124</v>
      </c>
      <c r="O11" s="885" t="s">
        <v>160</v>
      </c>
      <c r="P11" s="886" t="s">
        <v>161</v>
      </c>
      <c r="Q11" s="1211" t="s">
        <v>125</v>
      </c>
      <c r="R11" s="1213">
        <f>'Eingabe 1 - LOS 3'!C38</f>
        <v>1</v>
      </c>
      <c r="S11" s="1215" t="s">
        <v>126</v>
      </c>
      <c r="T11" s="1213">
        <f>'Eingabe 1 - LOS 3'!G47</f>
        <v>3</v>
      </c>
      <c r="U11" s="228"/>
    </row>
    <row r="12" spans="1:21" ht="18.75" customHeight="1">
      <c r="A12" s="230"/>
      <c r="B12" s="1162"/>
      <c r="C12" s="1163"/>
      <c r="D12" s="1164"/>
      <c r="E12" s="813"/>
      <c r="F12" s="1186"/>
      <c r="G12" s="1188"/>
      <c r="H12" s="1188"/>
      <c r="I12" s="1190"/>
      <c r="J12" s="1192"/>
      <c r="K12" s="1194"/>
      <c r="L12" s="1195"/>
      <c r="M12" s="1185" t="s">
        <v>127</v>
      </c>
      <c r="N12" s="1188"/>
      <c r="O12" s="1207"/>
      <c r="P12" s="1209"/>
      <c r="Q12" s="1212"/>
      <c r="R12" s="1214"/>
      <c r="S12" s="1216"/>
      <c r="T12" s="1214"/>
      <c r="U12" s="228"/>
    </row>
    <row r="13" spans="1:21" ht="15.75" customHeight="1" thickBot="1">
      <c r="A13" s="230"/>
      <c r="B13" s="240"/>
      <c r="C13" s="241"/>
      <c r="D13" s="242"/>
      <c r="E13" s="1217"/>
      <c r="F13" s="1218"/>
      <c r="G13" s="244"/>
      <c r="H13" s="244"/>
      <c r="I13" s="245"/>
      <c r="J13" s="243"/>
      <c r="K13" s="246"/>
      <c r="L13" s="245"/>
      <c r="M13" s="247"/>
      <c r="N13" s="244"/>
      <c r="O13" s="1208"/>
      <c r="P13" s="1210"/>
      <c r="Q13" s="1212"/>
      <c r="R13" s="1214"/>
      <c r="S13" s="1216"/>
      <c r="T13" s="1214"/>
      <c r="U13" s="228"/>
    </row>
    <row r="14" spans="1:21" s="229" customFormat="1" ht="30" customHeight="1">
      <c r="A14" s="230"/>
      <c r="B14" s="1219" t="s">
        <v>158</v>
      </c>
      <c r="C14" s="1220"/>
      <c r="D14" s="1220"/>
      <c r="E14" s="1225">
        <f>'Teilergeb. - Los 3 - Glasm.'!H65</f>
        <v>52</v>
      </c>
      <c r="F14" s="1226"/>
      <c r="G14" s="579" t="s">
        <v>128</v>
      </c>
      <c r="H14" s="580">
        <f>'Teilergeb. - Los 3 - Glasm.'!T65</f>
        <v>0</v>
      </c>
      <c r="I14" s="581" t="s">
        <v>129</v>
      </c>
      <c r="J14" s="582">
        <f>'Teilergeb. - Los 3 - Glasm.'!V65</f>
        <v>0</v>
      </c>
      <c r="K14" s="1227">
        <f>(E14*J14)+(E15*J15)+(E16*J16)</f>
        <v>0</v>
      </c>
      <c r="L14" s="583">
        <f>E14*H14</f>
        <v>0</v>
      </c>
      <c r="M14" s="1230">
        <f>K14*N10</f>
        <v>0</v>
      </c>
      <c r="N14" s="1231"/>
      <c r="O14" s="1239">
        <f>'Teilergeb. - Los 3 - Glasm.'!AQ65</f>
        <v>0</v>
      </c>
      <c r="P14" s="1239">
        <f>'Teilergeb. - Los 3 - Glasm.'!AH65</f>
        <v>0</v>
      </c>
      <c r="Q14" s="1230">
        <f>O14*R11</f>
        <v>0</v>
      </c>
      <c r="R14" s="1242"/>
      <c r="S14" s="1230">
        <f>O14*T11</f>
        <v>0</v>
      </c>
      <c r="T14" s="1242"/>
      <c r="U14" s="228"/>
    </row>
    <row r="15" spans="1:21" s="229" customFormat="1" ht="30" customHeight="1">
      <c r="A15" s="230"/>
      <c r="B15" s="1221"/>
      <c r="C15" s="1222"/>
      <c r="D15" s="1222"/>
      <c r="E15" s="1247">
        <f>'Teilergeb. - Los 3 - Glasm.'!H66</f>
        <v>0</v>
      </c>
      <c r="F15" s="1248"/>
      <c r="G15" s="584" t="s">
        <v>128</v>
      </c>
      <c r="H15" s="585">
        <f>'Teilergeb. - Los 3 - Glasm.'!T66</f>
        <v>0</v>
      </c>
      <c r="I15" s="586" t="s">
        <v>129</v>
      </c>
      <c r="J15" s="587">
        <f>'Teilergeb. - Los 3 - Glasm.'!V66</f>
        <v>0</v>
      </c>
      <c r="K15" s="1228"/>
      <c r="L15" s="588">
        <f>E15*H15</f>
        <v>0</v>
      </c>
      <c r="M15" s="1232"/>
      <c r="N15" s="1233"/>
      <c r="O15" s="1262"/>
      <c r="P15" s="1240"/>
      <c r="Q15" s="1243"/>
      <c r="R15" s="1244"/>
      <c r="S15" s="1243"/>
      <c r="T15" s="1244"/>
      <c r="U15" s="228"/>
    </row>
    <row r="16" spans="1:21" ht="30" customHeight="1" thickBot="1">
      <c r="A16" s="233"/>
      <c r="B16" s="1223"/>
      <c r="C16" s="1224"/>
      <c r="D16" s="1224"/>
      <c r="E16" s="1249">
        <f>'Teilergeb. - Los 3 - Glasm.'!H67</f>
        <v>0</v>
      </c>
      <c r="F16" s="1250"/>
      <c r="G16" s="589" t="s">
        <v>128</v>
      </c>
      <c r="H16" s="590">
        <f>'Teilergeb. - Los 3 - Glasm.'!T67</f>
        <v>0</v>
      </c>
      <c r="I16" s="591" t="s">
        <v>129</v>
      </c>
      <c r="J16" s="592">
        <f>'Teilergeb. - Los 3 - Glasm.'!V67</f>
        <v>0</v>
      </c>
      <c r="K16" s="1229"/>
      <c r="L16" s="593">
        <f>E16*H16</f>
        <v>0</v>
      </c>
      <c r="M16" s="1234"/>
      <c r="N16" s="1235"/>
      <c r="O16" s="1263"/>
      <c r="P16" s="1241"/>
      <c r="Q16" s="1245"/>
      <c r="R16" s="1246"/>
      <c r="S16" s="1245"/>
      <c r="T16" s="1246"/>
      <c r="U16" s="228"/>
    </row>
    <row r="17" spans="1:21" ht="20.25" customHeight="1" thickBot="1">
      <c r="A17" s="233"/>
      <c r="B17" s="601"/>
      <c r="C17" s="601"/>
      <c r="D17" s="601"/>
      <c r="E17" s="312"/>
      <c r="F17" s="602"/>
      <c r="G17" s="311"/>
      <c r="H17" s="261"/>
      <c r="I17" s="313"/>
      <c r="J17" s="261"/>
      <c r="K17" s="603"/>
      <c r="L17" s="261"/>
      <c r="M17" s="603"/>
      <c r="N17" s="604"/>
      <c r="O17" s="1165" t="s">
        <v>163</v>
      </c>
      <c r="P17" s="1251"/>
      <c r="Q17" s="1251"/>
      <c r="R17" s="1251"/>
      <c r="S17" s="1251"/>
      <c r="T17" s="1252"/>
      <c r="U17" s="228"/>
    </row>
    <row r="18" spans="1:21" ht="46.5" customHeight="1" thickBot="1">
      <c r="A18" s="233"/>
      <c r="B18" s="605"/>
      <c r="C18" s="606"/>
      <c r="D18" s="606"/>
      <c r="E18" s="314"/>
      <c r="F18" s="607"/>
      <c r="G18" s="315"/>
      <c r="H18" s="260"/>
      <c r="I18" s="316"/>
      <c r="J18" s="260"/>
      <c r="K18" s="1256" t="s">
        <v>164</v>
      </c>
      <c r="L18" s="804"/>
      <c r="M18" s="1257" t="s">
        <v>174</v>
      </c>
      <c r="N18" s="1259" t="s">
        <v>198</v>
      </c>
      <c r="O18" s="1253"/>
      <c r="P18" s="1254"/>
      <c r="Q18" s="1254"/>
      <c r="R18" s="1254"/>
      <c r="S18" s="1254"/>
      <c r="T18" s="1255"/>
      <c r="U18" s="228"/>
    </row>
    <row r="19" spans="1:21" s="229" customFormat="1" ht="79.5" customHeight="1" thickBot="1">
      <c r="A19" s="230"/>
      <c r="B19" s="336"/>
      <c r="K19" s="805"/>
      <c r="L19" s="806"/>
      <c r="M19" s="1258"/>
      <c r="N19" s="1260"/>
      <c r="O19" s="608"/>
      <c r="P19" s="1256" t="s">
        <v>165</v>
      </c>
      <c r="Q19" s="1261"/>
      <c r="R19" s="1256" t="s">
        <v>166</v>
      </c>
      <c r="S19" s="1264"/>
      <c r="T19" s="1265"/>
      <c r="U19" s="228"/>
    </row>
    <row r="20" spans="1:21" s="229" customFormat="1" ht="30" customHeight="1" thickBot="1">
      <c r="A20" s="336"/>
      <c r="B20" s="1236" t="s">
        <v>289</v>
      </c>
      <c r="C20" s="1237"/>
      <c r="D20" s="1237"/>
      <c r="E20" s="1237"/>
      <c r="F20" s="1237"/>
      <c r="G20" s="1237"/>
      <c r="H20" s="1237"/>
      <c r="I20" s="1237"/>
      <c r="J20" s="1238"/>
      <c r="K20" s="1266">
        <v>30</v>
      </c>
      <c r="L20" s="1267"/>
      <c r="M20" s="595">
        <f>'Eingabe 2 - Los 3'!L87</f>
        <v>0</v>
      </c>
      <c r="N20" s="596">
        <f>IF(C26&gt;0,K20/C26,0)</f>
        <v>0</v>
      </c>
      <c r="O20" s="594"/>
      <c r="P20" s="1268">
        <f>N20*'Eingabe 2 - Los 3'!L87</f>
        <v>0</v>
      </c>
      <c r="Q20" s="1269"/>
      <c r="R20" s="1268">
        <f>P20*T11</f>
        <v>0</v>
      </c>
      <c r="S20" s="1270"/>
      <c r="T20" s="1269"/>
      <c r="U20" s="228"/>
    </row>
    <row r="21" spans="1:21" s="229" customFormat="1" ht="30" customHeight="1" thickBot="1">
      <c r="A21" s="336"/>
      <c r="B21" s="1236" t="s">
        <v>290</v>
      </c>
      <c r="C21" s="1237"/>
      <c r="D21" s="1237"/>
      <c r="E21" s="1237"/>
      <c r="F21" s="1237"/>
      <c r="G21" s="1237"/>
      <c r="H21" s="1237"/>
      <c r="I21" s="1237"/>
      <c r="J21" s="1238"/>
      <c r="K21" s="1266">
        <v>0</v>
      </c>
      <c r="L21" s="1267"/>
      <c r="M21" s="595">
        <f>'Eingabe 2 - Los 3'!L92</f>
        <v>0</v>
      </c>
      <c r="N21" s="596">
        <f>IF(C28&gt;0,K21/C28,0)</f>
        <v>0</v>
      </c>
      <c r="O21" s="594"/>
      <c r="P21" s="1268">
        <f>N21*'Eingabe 2 - Los 3'!L92</f>
        <v>0</v>
      </c>
      <c r="Q21" s="1269"/>
      <c r="R21" s="1268">
        <f>P21*T11</f>
        <v>0</v>
      </c>
      <c r="S21" s="1270"/>
      <c r="T21" s="1269"/>
      <c r="U21" s="228"/>
    </row>
    <row r="22" spans="1:21" s="229" customFormat="1" ht="30" customHeight="1" thickBot="1">
      <c r="A22" s="336"/>
      <c r="B22" s="1236" t="s">
        <v>291</v>
      </c>
      <c r="C22" s="1237"/>
      <c r="D22" s="1237"/>
      <c r="E22" s="1237"/>
      <c r="F22" s="1237"/>
      <c r="G22" s="1237"/>
      <c r="H22" s="1237"/>
      <c r="I22" s="1237"/>
      <c r="J22" s="1238"/>
      <c r="K22" s="1266">
        <v>1</v>
      </c>
      <c r="L22" s="1267"/>
      <c r="M22" s="595">
        <f>'Eingabe 2 - Los 3'!L97</f>
        <v>0</v>
      </c>
      <c r="N22" s="596">
        <f>IF(C30&gt;0,K22/C30,0)</f>
        <v>0</v>
      </c>
      <c r="O22" s="594"/>
      <c r="P22" s="1268">
        <f>N22*'Eingabe 2 - Los 3'!L97</f>
        <v>0</v>
      </c>
      <c r="Q22" s="1269"/>
      <c r="R22" s="1268">
        <f>P22*T11</f>
        <v>0</v>
      </c>
      <c r="S22" s="1270"/>
      <c r="T22" s="1269"/>
      <c r="U22" s="228"/>
    </row>
    <row r="23" spans="1:21" s="229" customFormat="1" ht="30" customHeight="1" thickBot="1">
      <c r="A23" s="336"/>
      <c r="K23" s="523"/>
      <c r="U23" s="228"/>
    </row>
    <row r="24" spans="1:21" s="229" customFormat="1" ht="49.5" customHeight="1" thickBot="1">
      <c r="A24" s="336"/>
      <c r="B24" s="1320" t="s">
        <v>173</v>
      </c>
      <c r="C24" s="828"/>
      <c r="D24" s="828"/>
      <c r="E24" s="828"/>
      <c r="F24" s="828"/>
      <c r="G24" s="828"/>
      <c r="H24" s="828"/>
      <c r="I24" s="829"/>
      <c r="J24" s="1256" t="s">
        <v>175</v>
      </c>
      <c r="K24" s="1312"/>
      <c r="L24" s="609"/>
      <c r="M24" s="1256" t="s">
        <v>176</v>
      </c>
      <c r="N24" s="1271"/>
      <c r="O24" s="473"/>
      <c r="P24" s="361"/>
      <c r="Q24" s="1256" t="s">
        <v>177</v>
      </c>
      <c r="R24" s="1272"/>
      <c r="S24" s="1272"/>
      <c r="T24" s="1273"/>
      <c r="U24" s="228"/>
    </row>
    <row r="25" spans="1:21" s="229" customFormat="1" ht="49.5" customHeight="1" thickBot="1">
      <c r="A25" s="717"/>
      <c r="B25" s="718"/>
      <c r="C25" s="718"/>
      <c r="J25" s="1313"/>
      <c r="K25" s="1314"/>
      <c r="L25" s="610"/>
      <c r="M25" s="1274" t="s">
        <v>179</v>
      </c>
      <c r="N25" s="1275"/>
      <c r="O25" s="362"/>
      <c r="P25" s="363"/>
      <c r="Q25" s="1274" t="s">
        <v>178</v>
      </c>
      <c r="R25" s="1276"/>
      <c r="S25" s="1276"/>
      <c r="T25" s="1277"/>
      <c r="U25" s="228"/>
    </row>
    <row r="26" spans="1:21" s="229" customFormat="1" ht="30" customHeight="1">
      <c r="A26" s="336"/>
      <c r="C26" s="597">
        <f>'Eingabe 2 - Los 3'!J87</f>
        <v>0</v>
      </c>
      <c r="J26" s="337">
        <f>'Eingabe 1 - LOS 3'!A8</f>
        <v>1</v>
      </c>
      <c r="K26" s="344">
        <f>'Eingabe 1 - LOS 3'!B8</f>
        <v>0</v>
      </c>
      <c r="L26" s="358"/>
      <c r="M26" s="1278">
        <f>'Teilergeb. - Los 3 - Glasm.'!N65</f>
        <v>0</v>
      </c>
      <c r="N26" s="1280"/>
      <c r="O26" s="364"/>
      <c r="P26" s="365"/>
      <c r="Q26" s="1278">
        <f>'Teilergeb. - Los 3 - Glasm.'!AK65</f>
        <v>0</v>
      </c>
      <c r="R26" s="1279"/>
      <c r="S26" s="1279"/>
      <c r="T26" s="1280"/>
      <c r="U26" s="228"/>
    </row>
    <row r="27" spans="1:21" s="229" customFormat="1" ht="30" customHeight="1">
      <c r="A27" s="336"/>
      <c r="C27" s="598"/>
      <c r="J27" s="338">
        <f>'Eingabe 1 - LOS 3'!A10</f>
        <v>2</v>
      </c>
      <c r="K27" s="346">
        <f>'Eingabe 1 - LOS 3'!B10</f>
        <v>0</v>
      </c>
      <c r="L27" s="359"/>
      <c r="M27" s="1281">
        <f>'Teilergeb. - Los 3 - Glasm.'!O65</f>
        <v>0</v>
      </c>
      <c r="N27" s="1282"/>
      <c r="O27" s="366"/>
      <c r="P27" s="367"/>
      <c r="Q27" s="1281">
        <f>'Teilergeb. - Los 3 - Glasm.'!AL65</f>
        <v>0</v>
      </c>
      <c r="R27" s="1283"/>
      <c r="S27" s="1283"/>
      <c r="T27" s="1282"/>
      <c r="U27" s="228"/>
    </row>
    <row r="28" spans="1:21" s="229" customFormat="1" ht="30" customHeight="1">
      <c r="A28" s="336"/>
      <c r="C28" s="597">
        <f>'Eingabe 2 - Los 3'!J92</f>
        <v>0</v>
      </c>
      <c r="J28" s="338">
        <f>'Eingabe 1 - LOS 3'!A12</f>
        <v>3</v>
      </c>
      <c r="K28" s="346">
        <f>'Eingabe 1 - LOS 3'!B12</f>
        <v>0</v>
      </c>
      <c r="L28" s="359"/>
      <c r="M28" s="1281">
        <f>'Teilergeb. - Los 3 - Glasm.'!P65</f>
        <v>0</v>
      </c>
      <c r="N28" s="1282"/>
      <c r="O28" s="366"/>
      <c r="P28" s="367"/>
      <c r="Q28" s="1281">
        <f>'Teilergeb. - Los 3 - Glasm.'!AM65</f>
        <v>0</v>
      </c>
      <c r="R28" s="1283"/>
      <c r="S28" s="1283"/>
      <c r="T28" s="1282"/>
      <c r="U28" s="228"/>
    </row>
    <row r="29" spans="1:21" s="229" customFormat="1" ht="30" customHeight="1">
      <c r="A29" s="336"/>
      <c r="C29" s="598"/>
      <c r="J29" s="338">
        <f>'Eingabe 1 - LOS 3'!A14</f>
        <v>4</v>
      </c>
      <c r="K29" s="346">
        <f>'Eingabe 1 - LOS 3'!B14</f>
        <v>0</v>
      </c>
      <c r="L29" s="359"/>
      <c r="M29" s="1281">
        <f>'Teilergeb. - Los 3 - Glasm.'!Q65</f>
        <v>0</v>
      </c>
      <c r="N29" s="1282"/>
      <c r="O29" s="366"/>
      <c r="P29" s="367"/>
      <c r="Q29" s="1281">
        <f>'Teilergeb. - Los 3 - Glasm.'!AN65</f>
        <v>0</v>
      </c>
      <c r="R29" s="1283"/>
      <c r="S29" s="1283"/>
      <c r="T29" s="1282"/>
      <c r="U29" s="228"/>
    </row>
    <row r="30" spans="1:21" s="229" customFormat="1" ht="30" customHeight="1">
      <c r="A30" s="336"/>
      <c r="C30" s="597">
        <f>'Eingabe 2 - Los 3'!J97</f>
        <v>0</v>
      </c>
      <c r="J30" s="338">
        <f>'Eingabe 1 - LOS 3'!A16</f>
        <v>5</v>
      </c>
      <c r="K30" s="346">
        <f>'Eingabe 1 - LOS 3'!B16</f>
        <v>0</v>
      </c>
      <c r="L30" s="359"/>
      <c r="M30" s="1281">
        <f>'Teilergeb. - Los 3 - Glasm.'!R65</f>
        <v>0</v>
      </c>
      <c r="N30" s="1282"/>
      <c r="O30" s="366"/>
      <c r="P30" s="367"/>
      <c r="Q30" s="1281">
        <f>'Teilergeb. - Los 3 - Glasm.'!AO65</f>
        <v>0</v>
      </c>
      <c r="R30" s="1283"/>
      <c r="S30" s="1283"/>
      <c r="T30" s="1282"/>
      <c r="U30" s="228"/>
    </row>
    <row r="31" spans="1:21" s="229" customFormat="1" ht="30" customHeight="1" thickBot="1">
      <c r="A31" s="336"/>
      <c r="J31" s="339">
        <f>'Eingabe 1 - LOS 3'!A18</f>
        <v>6</v>
      </c>
      <c r="K31" s="347">
        <f>'Eingabe 1 - LOS 3'!B18</f>
        <v>0</v>
      </c>
      <c r="L31" s="360"/>
      <c r="M31" s="1326">
        <f>'Teilergeb. - Los 3 - Glasm.'!S65</f>
        <v>0</v>
      </c>
      <c r="N31" s="1327"/>
      <c r="O31" s="368"/>
      <c r="P31" s="369"/>
      <c r="Q31" s="1326">
        <f>'Teilergeb. - Los 3 - Glasm.'!AP65</f>
        <v>0</v>
      </c>
      <c r="R31" s="1328"/>
      <c r="S31" s="1328"/>
      <c r="T31" s="1327"/>
      <c r="U31" s="228"/>
    </row>
    <row r="32" spans="1:21" s="229" customFormat="1" ht="30" customHeight="1">
      <c r="A32" s="336"/>
      <c r="B32" s="1159" t="s">
        <v>209</v>
      </c>
      <c r="C32" s="1303"/>
      <c r="D32" s="1303"/>
      <c r="E32" s="1303"/>
      <c r="F32" s="1304"/>
      <c r="G32" s="1308">
        <v>0</v>
      </c>
      <c r="H32" s="1463"/>
      <c r="J32" s="340"/>
      <c r="K32" s="348"/>
      <c r="L32" s="345"/>
      <c r="M32" s="1321">
        <f>SUM(M26:N31)</f>
        <v>0</v>
      </c>
      <c r="N32" s="1322"/>
      <c r="O32" s="345"/>
      <c r="P32" s="345"/>
      <c r="Q32" s="1321">
        <f>SUM(Q26:T31)</f>
        <v>0</v>
      </c>
      <c r="R32" s="1322"/>
      <c r="S32" s="1322"/>
      <c r="T32" s="1322"/>
      <c r="U32" s="228"/>
    </row>
    <row r="33" spans="1:21" s="229" customFormat="1" ht="39.75" customHeight="1" thickBot="1">
      <c r="A33" s="336"/>
      <c r="B33" s="1305"/>
      <c r="C33" s="1306"/>
      <c r="D33" s="1306"/>
      <c r="E33" s="1306"/>
      <c r="F33" s="1307"/>
      <c r="G33" s="1464"/>
      <c r="H33" s="1465"/>
      <c r="J33" s="340"/>
      <c r="K33" s="348"/>
      <c r="L33" s="345"/>
      <c r="M33" s="1323"/>
      <c r="N33" s="1323"/>
      <c r="O33" s="345"/>
      <c r="P33" s="345"/>
      <c r="Q33" s="1323"/>
      <c r="R33" s="1323"/>
      <c r="S33" s="1323"/>
      <c r="T33" s="1323"/>
      <c r="U33" s="228"/>
    </row>
    <row r="34" spans="1:21" s="229" customFormat="1" ht="30" customHeight="1" thickBot="1">
      <c r="A34" s="336"/>
      <c r="J34" s="340"/>
      <c r="K34" s="341"/>
      <c r="M34" s="342"/>
      <c r="N34" s="611"/>
      <c r="Q34" s="343"/>
      <c r="R34" s="612"/>
      <c r="S34" s="612"/>
      <c r="T34" s="612"/>
      <c r="U34" s="228"/>
    </row>
    <row r="35" spans="1:21" s="229" customFormat="1" ht="69.75" customHeight="1" thickBot="1">
      <c r="A35" s="336"/>
      <c r="B35" s="1284" t="s">
        <v>185</v>
      </c>
      <c r="C35" s="828"/>
      <c r="D35" s="828"/>
      <c r="E35" s="828"/>
      <c r="F35" s="828"/>
      <c r="G35" s="828"/>
      <c r="H35" s="1285"/>
      <c r="I35" s="355"/>
      <c r="J35" s="1256" t="s">
        <v>182</v>
      </c>
      <c r="K35" s="1317"/>
      <c r="L35" s="355"/>
      <c r="M35" s="1256" t="s">
        <v>183</v>
      </c>
      <c r="N35" s="1324"/>
      <c r="O35" s="808"/>
      <c r="P35" s="355"/>
      <c r="Q35" s="1256" t="s">
        <v>184</v>
      </c>
      <c r="R35" s="1324"/>
      <c r="S35" s="1325"/>
      <c r="T35" s="808"/>
      <c r="U35" s="228"/>
    </row>
    <row r="36" spans="1:21" s="229" customFormat="1" ht="60" customHeight="1">
      <c r="A36" s="336"/>
      <c r="B36" s="1301" t="s">
        <v>208</v>
      </c>
      <c r="C36" s="831"/>
      <c r="D36" s="831"/>
      <c r="E36" s="831"/>
      <c r="F36" s="831"/>
      <c r="G36" s="831"/>
      <c r="H36" s="1302"/>
      <c r="I36" s="349"/>
      <c r="J36" s="1286">
        <f>J14+J15+J16</f>
        <v>0</v>
      </c>
      <c r="K36" s="1287"/>
      <c r="L36" s="351"/>
      <c r="M36" s="1286">
        <f>K14</f>
        <v>0</v>
      </c>
      <c r="N36" s="1288"/>
      <c r="O36" s="1287"/>
      <c r="P36" s="351"/>
      <c r="Q36" s="1286">
        <f>M14</f>
        <v>0</v>
      </c>
      <c r="R36" s="1288"/>
      <c r="S36" s="1288"/>
      <c r="T36" s="1287"/>
      <c r="U36" s="228"/>
    </row>
    <row r="37" spans="1:21" s="229" customFormat="1" ht="60" customHeight="1">
      <c r="A37" s="336"/>
      <c r="B37" s="1292" t="s">
        <v>180</v>
      </c>
      <c r="C37" s="1293"/>
      <c r="D37" s="1293"/>
      <c r="E37" s="1293"/>
      <c r="F37" s="1293"/>
      <c r="G37" s="1293"/>
      <c r="H37" s="1294"/>
      <c r="I37" s="335"/>
      <c r="J37" s="1289">
        <f>O14</f>
        <v>0</v>
      </c>
      <c r="K37" s="1290"/>
      <c r="L37" s="352"/>
      <c r="M37" s="1289">
        <f>Q14</f>
        <v>0</v>
      </c>
      <c r="N37" s="1291"/>
      <c r="O37" s="1290"/>
      <c r="P37" s="352"/>
      <c r="Q37" s="1289">
        <f>S14</f>
        <v>0</v>
      </c>
      <c r="R37" s="1291"/>
      <c r="S37" s="1291"/>
      <c r="T37" s="1290"/>
      <c r="U37" s="228"/>
    </row>
    <row r="38" spans="1:21" s="229" customFormat="1" ht="60" customHeight="1" thickBot="1">
      <c r="A38" s="336"/>
      <c r="B38" s="1315" t="s">
        <v>181</v>
      </c>
      <c r="C38" s="799"/>
      <c r="D38" s="799"/>
      <c r="E38" s="799"/>
      <c r="F38" s="799"/>
      <c r="G38" s="799"/>
      <c r="H38" s="1316"/>
      <c r="I38" s="350"/>
      <c r="J38" s="1295">
        <f>P20+P21+P22</f>
        <v>0</v>
      </c>
      <c r="K38" s="1296"/>
      <c r="L38" s="353"/>
      <c r="M38" s="1295">
        <f>P20+P21+P22</f>
        <v>0</v>
      </c>
      <c r="N38" s="1297"/>
      <c r="O38" s="1296"/>
      <c r="P38" s="353"/>
      <c r="Q38" s="1295">
        <f>R20+R21+R22</f>
        <v>0</v>
      </c>
      <c r="R38" s="1297"/>
      <c r="S38" s="1297"/>
      <c r="T38" s="1296"/>
      <c r="U38" s="228"/>
    </row>
    <row r="39" spans="1:21" s="229" customFormat="1" ht="60" customHeight="1" thickBot="1">
      <c r="A39" s="336"/>
      <c r="B39" s="1284" t="s">
        <v>186</v>
      </c>
      <c r="C39" s="828"/>
      <c r="D39" s="828"/>
      <c r="E39" s="828"/>
      <c r="F39" s="828"/>
      <c r="G39" s="828"/>
      <c r="H39" s="1285"/>
      <c r="I39" s="350"/>
      <c r="J39" s="1295"/>
      <c r="K39" s="1296"/>
      <c r="L39" s="353"/>
      <c r="M39" s="1298">
        <f>M36+M37+M38</f>
        <v>0</v>
      </c>
      <c r="N39" s="1299"/>
      <c r="O39" s="1300"/>
      <c r="P39" s="353"/>
      <c r="Q39" s="1298">
        <f>Q36+Q37+Q38</f>
        <v>0</v>
      </c>
      <c r="R39" s="1299"/>
      <c r="S39" s="1299"/>
      <c r="T39" s="1300"/>
      <c r="U39" s="228"/>
    </row>
    <row r="40" spans="1:21" ht="15.75" thickBot="1">
      <c r="A40" s="317"/>
      <c r="B40" s="259"/>
      <c r="C40" s="259"/>
      <c r="D40" s="259"/>
      <c r="E40" s="259"/>
      <c r="F40" s="259"/>
      <c r="G40" s="259"/>
      <c r="H40" s="259"/>
      <c r="I40" s="259"/>
      <c r="J40" s="259"/>
      <c r="K40" s="259"/>
      <c r="L40" s="259"/>
      <c r="M40" s="259"/>
      <c r="N40" s="259"/>
      <c r="O40" s="259"/>
      <c r="P40" s="259"/>
      <c r="Q40" s="259"/>
      <c r="R40" s="259"/>
      <c r="S40" s="259"/>
      <c r="T40" s="259"/>
      <c r="U40" s="357"/>
    </row>
  </sheetData>
  <sheetProtection password="CC67" sheet="1" objects="1" scenarios="1"/>
  <mergeCells count="96">
    <mergeCell ref="O2:R2"/>
    <mergeCell ref="B38:H38"/>
    <mergeCell ref="J38:K38"/>
    <mergeCell ref="M38:O38"/>
    <mergeCell ref="Q38:T38"/>
    <mergeCell ref="M32:N33"/>
    <mergeCell ref="Q32:T33"/>
    <mergeCell ref="B35:H35"/>
    <mergeCell ref="J35:K35"/>
    <mergeCell ref="M35:O35"/>
    <mergeCell ref="Q35:T35"/>
    <mergeCell ref="B32:F33"/>
    <mergeCell ref="G32:H33"/>
    <mergeCell ref="M29:N29"/>
    <mergeCell ref="Q29:T29"/>
    <mergeCell ref="M30:N30"/>
    <mergeCell ref="B39:H39"/>
    <mergeCell ref="J39:K39"/>
    <mergeCell ref="M39:O39"/>
    <mergeCell ref="Q39:T39"/>
    <mergeCell ref="B36:H36"/>
    <mergeCell ref="J36:K36"/>
    <mergeCell ref="M36:O36"/>
    <mergeCell ref="Q36:T36"/>
    <mergeCell ref="B37:H37"/>
    <mergeCell ref="J37:K37"/>
    <mergeCell ref="M37:O37"/>
    <mergeCell ref="Q37:T37"/>
    <mergeCell ref="Q30:T30"/>
    <mergeCell ref="M31:N31"/>
    <mergeCell ref="Q31:T31"/>
    <mergeCell ref="M26:N26"/>
    <mergeCell ref="Q26:T26"/>
    <mergeCell ref="M27:N27"/>
    <mergeCell ref="Q27:T27"/>
    <mergeCell ref="M28:N28"/>
    <mergeCell ref="Q28:T28"/>
    <mergeCell ref="B24:I24"/>
    <mergeCell ref="J24:K25"/>
    <mergeCell ref="M24:N24"/>
    <mergeCell ref="Q24:T24"/>
    <mergeCell ref="M25:N25"/>
    <mergeCell ref="Q25:T25"/>
    <mergeCell ref="B20:J20"/>
    <mergeCell ref="K20:L20"/>
    <mergeCell ref="P20:Q20"/>
    <mergeCell ref="R20:T20"/>
    <mergeCell ref="B22:J22"/>
    <mergeCell ref="K22:L22"/>
    <mergeCell ref="P22:Q22"/>
    <mergeCell ref="R22:T22"/>
    <mergeCell ref="B21:J21"/>
    <mergeCell ref="K21:L21"/>
    <mergeCell ref="P21:Q21"/>
    <mergeCell ref="R21:T21"/>
    <mergeCell ref="P14:P16"/>
    <mergeCell ref="Q14:R16"/>
    <mergeCell ref="S14:T16"/>
    <mergeCell ref="E15:F15"/>
    <mergeCell ref="E16:F16"/>
    <mergeCell ref="O14:O16"/>
    <mergeCell ref="O17:T18"/>
    <mergeCell ref="K18:L19"/>
    <mergeCell ref="M18:M19"/>
    <mergeCell ref="N18:N19"/>
    <mergeCell ref="P19:Q19"/>
    <mergeCell ref="R19:T19"/>
    <mergeCell ref="E13:F13"/>
    <mergeCell ref="B14:D16"/>
    <mergeCell ref="E14:F14"/>
    <mergeCell ref="K14:K16"/>
    <mergeCell ref="M14:N16"/>
    <mergeCell ref="S6:T10"/>
    <mergeCell ref="O11:O13"/>
    <mergeCell ref="P11:P13"/>
    <mergeCell ref="Q11:Q13"/>
    <mergeCell ref="R11:R13"/>
    <mergeCell ref="S11:S13"/>
    <mergeCell ref="T11:T13"/>
    <mergeCell ref="Q6:R10"/>
    <mergeCell ref="B1:N1"/>
    <mergeCell ref="O1:T1"/>
    <mergeCell ref="B2:D2"/>
    <mergeCell ref="E2:L2"/>
    <mergeCell ref="B3:D12"/>
    <mergeCell ref="E3:N5"/>
    <mergeCell ref="O3:T5"/>
    <mergeCell ref="E6:F12"/>
    <mergeCell ref="G6:G12"/>
    <mergeCell ref="H6:I12"/>
    <mergeCell ref="J6:J12"/>
    <mergeCell ref="K6:K12"/>
    <mergeCell ref="L6:L12"/>
    <mergeCell ref="M6:N8"/>
    <mergeCell ref="O6:P10"/>
    <mergeCell ref="M12:N12"/>
  </mergeCells>
  <printOptions/>
  <pageMargins left="0.7" right="0.7" top="0.5869791666666667" bottom="0.787401575" header="0.3" footer="0.3"/>
  <pageSetup horizontalDpi="600" verticalDpi="600" orientation="landscape" paperSize="9" scale="37" r:id="rId1"/>
  <headerFooter>
    <oddFooter>&amp;L&amp;"-,Fett"&amp;20Anlage 5.3. - Los 3 - Preisbildung Glasmuseum
Ausschreibung RHV VgV 006-18
Unterhalts- und Grundreinigung städt. Objekte
Große Kreisstadt Weißwasser/O.L.&amp;R&amp;32Seiten 33g</oddFooter>
  </headerFooter>
</worksheet>
</file>

<file path=xl/worksheets/sheet8.xml><?xml version="1.0" encoding="utf-8"?>
<worksheet xmlns="http://schemas.openxmlformats.org/spreadsheetml/2006/main" xmlns:r="http://schemas.openxmlformats.org/officeDocument/2006/relationships">
  <dimension ref="A1:V82"/>
  <sheetViews>
    <sheetView view="pageLayout" zoomScale="60" zoomScaleNormal="70" zoomScaleSheetLayoutView="40" zoomScalePageLayoutView="60" workbookViewId="0" topLeftCell="A37">
      <selection activeCell="A76" sqref="A76"/>
    </sheetView>
  </sheetViews>
  <sheetFormatPr defaultColWidth="11.421875" defaultRowHeight="15"/>
  <cols>
    <col min="1" max="1" width="7.7109375" style="227" customWidth="1"/>
    <col min="2" max="4" width="25.7109375" style="227" customWidth="1"/>
    <col min="5" max="5" width="18.28125" style="227" customWidth="1"/>
    <col min="6" max="6" width="25.7109375" style="227" customWidth="1"/>
    <col min="7" max="7" width="18.28125" style="227" customWidth="1"/>
    <col min="8" max="8" width="25.7109375" style="227" customWidth="1"/>
    <col min="9" max="9" width="18.28125" style="227" customWidth="1"/>
    <col min="10" max="10" width="11.00390625" style="227" customWidth="1"/>
    <col min="11" max="11" width="25.7109375" style="227" customWidth="1"/>
    <col min="12" max="12" width="18.28125" style="227" customWidth="1"/>
    <col min="13" max="13" width="25.7109375" style="227" customWidth="1"/>
    <col min="14" max="14" width="18.28125" style="227" customWidth="1"/>
    <col min="15" max="15" width="25.7109375" style="227" customWidth="1"/>
    <col min="16" max="16" width="18.28125" style="227" customWidth="1"/>
    <col min="17" max="17" width="25.7109375" style="227" customWidth="1"/>
    <col min="18" max="20" width="20.7109375" style="227" customWidth="1"/>
    <col min="21" max="21" width="4.57421875" style="227" customWidth="1"/>
    <col min="22" max="250" width="11.421875" style="227" customWidth="1"/>
    <col min="251" max="252" width="7.7109375" style="227" customWidth="1"/>
    <col min="253" max="253" width="30.7109375" style="227" customWidth="1"/>
    <col min="254" max="254" width="15.7109375" style="227" customWidth="1"/>
    <col min="255" max="255" width="2.7109375" style="227" customWidth="1"/>
    <col min="256" max="16384" width="14.00390625" style="227" customWidth="1"/>
  </cols>
  <sheetData>
    <row r="1" spans="1:21" ht="54" customHeight="1" thickBot="1" thickTop="1">
      <c r="A1" s="399"/>
      <c r="B1" s="400" t="s">
        <v>155</v>
      </c>
      <c r="C1" s="401"/>
      <c r="D1" s="401"/>
      <c r="E1" s="401"/>
      <c r="F1" s="401"/>
      <c r="G1" s="401"/>
      <c r="H1" s="401"/>
      <c r="I1" s="401"/>
      <c r="J1" s="401"/>
      <c r="K1" s="1577" t="s">
        <v>135</v>
      </c>
      <c r="L1" s="1578"/>
      <c r="M1" s="1578"/>
      <c r="N1" s="1578"/>
      <c r="O1" s="1578"/>
      <c r="P1" s="1578"/>
      <c r="Q1" s="1579"/>
      <c r="U1" s="228"/>
    </row>
    <row r="2" spans="1:21" ht="54" customHeight="1" thickBot="1">
      <c r="A2" s="402"/>
      <c r="B2" s="472" t="s">
        <v>286</v>
      </c>
      <c r="C2" s="1155" t="s">
        <v>187</v>
      </c>
      <c r="D2" s="1576"/>
      <c r="E2" s="1576"/>
      <c r="F2" s="1576"/>
      <c r="G2" s="1576"/>
      <c r="H2" s="1576"/>
      <c r="I2" s="1576"/>
      <c r="J2" s="229"/>
      <c r="K2" s="475"/>
      <c r="L2" s="1574" t="s">
        <v>295</v>
      </c>
      <c r="M2" s="1575"/>
      <c r="N2" s="1575"/>
      <c r="O2" s="1575"/>
      <c r="P2" s="1575"/>
      <c r="Q2" s="708" t="s">
        <v>304</v>
      </c>
      <c r="U2" s="228"/>
    </row>
    <row r="3" spans="1:17" ht="15">
      <c r="A3" s="403"/>
      <c r="B3" s="229"/>
      <c r="C3" s="229"/>
      <c r="D3" s="229"/>
      <c r="E3" s="229"/>
      <c r="F3" s="229"/>
      <c r="G3" s="229"/>
      <c r="H3" s="229"/>
      <c r="I3" s="229"/>
      <c r="J3" s="229"/>
      <c r="K3" s="229"/>
      <c r="L3" s="229"/>
      <c r="M3" s="229"/>
      <c r="N3" s="229"/>
      <c r="O3" s="229"/>
      <c r="P3" s="229"/>
      <c r="Q3" s="404"/>
    </row>
    <row r="4" spans="1:17" ht="15.75" thickBot="1">
      <c r="A4" s="403"/>
      <c r="B4" s="229"/>
      <c r="C4" s="229"/>
      <c r="D4" s="229"/>
      <c r="E4" s="229"/>
      <c r="F4" s="229"/>
      <c r="G4" s="229"/>
      <c r="H4" s="229"/>
      <c r="I4" s="229"/>
      <c r="J4" s="229"/>
      <c r="K4" s="229"/>
      <c r="L4" s="229"/>
      <c r="M4" s="229"/>
      <c r="N4" s="229"/>
      <c r="O4" s="229"/>
      <c r="P4" s="229"/>
      <c r="Q4" s="404"/>
    </row>
    <row r="5" spans="1:17" ht="21">
      <c r="A5" s="403"/>
      <c r="B5" s="354"/>
      <c r="C5" s="356"/>
      <c r="D5" s="1514" t="s">
        <v>315</v>
      </c>
      <c r="E5" s="1515"/>
      <c r="F5" s="1515"/>
      <c r="G5" s="1515"/>
      <c r="H5" s="1515"/>
      <c r="I5" s="1516"/>
      <c r="J5" s="229"/>
      <c r="K5" s="229"/>
      <c r="L5" s="229"/>
      <c r="M5" s="229"/>
      <c r="N5" s="229"/>
      <c r="O5" s="229"/>
      <c r="P5" s="229"/>
      <c r="Q5" s="404"/>
    </row>
    <row r="6" spans="1:17" ht="15">
      <c r="A6" s="403"/>
      <c r="B6" s="336"/>
      <c r="C6" s="229"/>
      <c r="D6" s="1517" t="s">
        <v>49</v>
      </c>
      <c r="E6" s="1518"/>
      <c r="F6" s="1517" t="s">
        <v>190</v>
      </c>
      <c r="G6" s="1518"/>
      <c r="H6" s="1517" t="s">
        <v>192</v>
      </c>
      <c r="I6" s="1518"/>
      <c r="J6" s="229"/>
      <c r="K6" s="229"/>
      <c r="L6" s="229"/>
      <c r="M6" s="229"/>
      <c r="N6" s="229"/>
      <c r="O6" s="229"/>
      <c r="P6" s="229"/>
      <c r="Q6" s="404"/>
    </row>
    <row r="7" spans="1:17" ht="15">
      <c r="A7" s="403"/>
      <c r="B7" s="336"/>
      <c r="C7" s="229"/>
      <c r="D7" s="478"/>
      <c r="E7" s="370"/>
      <c r="F7" s="478"/>
      <c r="G7" s="370"/>
      <c r="H7" s="1517" t="s">
        <v>312</v>
      </c>
      <c r="I7" s="1518"/>
      <c r="J7" s="229"/>
      <c r="K7" s="229"/>
      <c r="L7" s="229"/>
      <c r="M7" s="229"/>
      <c r="N7" s="229"/>
      <c r="O7" s="229"/>
      <c r="P7" s="229"/>
      <c r="Q7" s="404"/>
    </row>
    <row r="8" spans="1:17" ht="30" customHeight="1">
      <c r="A8" s="403"/>
      <c r="B8" s="1519" t="s">
        <v>193</v>
      </c>
      <c r="C8" s="1520"/>
      <c r="D8" s="707" t="s">
        <v>311</v>
      </c>
      <c r="E8" s="370"/>
      <c r="F8" s="707" t="s">
        <v>311</v>
      </c>
      <c r="G8" s="370"/>
      <c r="H8" s="478" t="s">
        <v>191</v>
      </c>
      <c r="I8" s="370"/>
      <c r="J8" s="229"/>
      <c r="K8" s="229"/>
      <c r="L8" s="229"/>
      <c r="M8" s="229"/>
      <c r="N8" s="229"/>
      <c r="O8" s="229"/>
      <c r="P8" s="229"/>
      <c r="Q8" s="404"/>
    </row>
    <row r="9" spans="1:17" ht="15">
      <c r="A9" s="403"/>
      <c r="B9" s="1519"/>
      <c r="C9" s="1520"/>
      <c r="D9" s="478" t="s">
        <v>188</v>
      </c>
      <c r="E9" s="370" t="s">
        <v>189</v>
      </c>
      <c r="F9" s="478" t="s">
        <v>188</v>
      </c>
      <c r="G9" s="370" t="s">
        <v>189</v>
      </c>
      <c r="H9" s="478" t="s">
        <v>188</v>
      </c>
      <c r="I9" s="370" t="s">
        <v>189</v>
      </c>
      <c r="J9" s="229"/>
      <c r="K9" s="229"/>
      <c r="L9" s="229"/>
      <c r="M9" s="229"/>
      <c r="N9" s="229"/>
      <c r="O9" s="229"/>
      <c r="P9" s="229"/>
      <c r="Q9" s="404"/>
    </row>
    <row r="10" spans="1:17" ht="15">
      <c r="A10" s="403"/>
      <c r="B10" s="1519"/>
      <c r="C10" s="1520"/>
      <c r="D10" s="478" t="s">
        <v>171</v>
      </c>
      <c r="E10" s="370" t="s">
        <v>127</v>
      </c>
      <c r="F10" s="478" t="s">
        <v>171</v>
      </c>
      <c r="G10" s="370" t="s">
        <v>127</v>
      </c>
      <c r="H10" s="478" t="s">
        <v>171</v>
      </c>
      <c r="I10" s="370" t="s">
        <v>127</v>
      </c>
      <c r="J10" s="229"/>
      <c r="K10" s="229"/>
      <c r="L10" s="229"/>
      <c r="M10" s="229"/>
      <c r="N10" s="229"/>
      <c r="O10" s="229"/>
      <c r="P10" s="229"/>
      <c r="Q10" s="404"/>
    </row>
    <row r="11" spans="1:17" ht="4.5" customHeight="1" thickBot="1">
      <c r="A11" s="403"/>
      <c r="B11" s="336"/>
      <c r="C11" s="229"/>
      <c r="D11" s="371"/>
      <c r="E11" s="372"/>
      <c r="F11" s="371"/>
      <c r="G11" s="372"/>
      <c r="H11" s="371"/>
      <c r="I11" s="372"/>
      <c r="J11" s="229"/>
      <c r="K11" s="229"/>
      <c r="L11" s="229"/>
      <c r="M11" s="229"/>
      <c r="N11" s="229"/>
      <c r="O11" s="229"/>
      <c r="P11" s="229"/>
      <c r="Q11" s="404"/>
    </row>
    <row r="12" spans="1:17" ht="4.5" customHeight="1">
      <c r="A12" s="403"/>
      <c r="B12" s="1506"/>
      <c r="C12" s="1507"/>
      <c r="D12" s="373"/>
      <c r="E12" s="374"/>
      <c r="F12" s="373"/>
      <c r="G12" s="374"/>
      <c r="H12" s="373"/>
      <c r="I12" s="374"/>
      <c r="J12" s="229"/>
      <c r="K12" s="229"/>
      <c r="L12" s="229"/>
      <c r="M12" s="229"/>
      <c r="N12" s="229"/>
      <c r="O12" s="229"/>
      <c r="P12" s="229"/>
      <c r="Q12" s="404"/>
    </row>
    <row r="13" spans="1:17" ht="15">
      <c r="A13" s="403"/>
      <c r="B13" s="1503" t="s">
        <v>195</v>
      </c>
      <c r="C13" s="1402"/>
      <c r="D13" s="1522">
        <f>'Preisbildg - Los 3 - Bibo'!M32</f>
        <v>0</v>
      </c>
      <c r="E13" s="1521">
        <f>'Preisbildg - Los 3 - Bibo'!J36</f>
        <v>0</v>
      </c>
      <c r="F13" s="1522">
        <f>'Preisbildg - Los 3 - Bibo'!Q32</f>
        <v>0</v>
      </c>
      <c r="G13" s="1521">
        <f>'Preisbildg - Los 3 - Bibo'!J37</f>
        <v>0</v>
      </c>
      <c r="H13" s="1522">
        <f>'Preisbildg - Los 3 - Bibo'!N20+'Preisbildg - Los 3 - Bibo'!N21+'Preisbildg - Los 3 - Bibo'!N22</f>
        <v>0</v>
      </c>
      <c r="I13" s="1521">
        <f>'Preisbildg - Los 3 - Bibo'!J38</f>
        <v>0</v>
      </c>
      <c r="J13" s="229"/>
      <c r="K13" s="229"/>
      <c r="L13" s="229"/>
      <c r="M13" s="229"/>
      <c r="N13" s="229"/>
      <c r="O13" s="229"/>
      <c r="P13" s="229"/>
      <c r="Q13" s="404"/>
    </row>
    <row r="14" spans="1:17" ht="15">
      <c r="A14" s="403"/>
      <c r="B14" s="1503" t="s">
        <v>194</v>
      </c>
      <c r="C14" s="1402"/>
      <c r="D14" s="1522"/>
      <c r="E14" s="1521"/>
      <c r="F14" s="1522"/>
      <c r="G14" s="1521"/>
      <c r="H14" s="1522"/>
      <c r="I14" s="1521"/>
      <c r="J14" s="229"/>
      <c r="K14" s="229"/>
      <c r="L14" s="229"/>
      <c r="M14" s="229"/>
      <c r="N14" s="229"/>
      <c r="O14" s="229"/>
      <c r="P14" s="229"/>
      <c r="Q14" s="404"/>
    </row>
    <row r="15" spans="1:17" ht="19.5" customHeight="1">
      <c r="A15" s="403"/>
      <c r="B15" s="1510" t="s">
        <v>210</v>
      </c>
      <c r="C15" s="1511"/>
      <c r="D15" s="709">
        <f>'Preisbildg - Los 3 - Bibo'!G32</f>
        <v>0</v>
      </c>
      <c r="E15" s="484"/>
      <c r="F15" s="485"/>
      <c r="G15" s="484"/>
      <c r="H15" s="485"/>
      <c r="I15" s="484"/>
      <c r="J15" s="229"/>
      <c r="K15" s="229"/>
      <c r="L15" s="229"/>
      <c r="M15" s="229"/>
      <c r="N15" s="229"/>
      <c r="O15" s="229"/>
      <c r="P15" s="229"/>
      <c r="Q15" s="404"/>
    </row>
    <row r="16" spans="1:17" ht="4.5" customHeight="1" thickBot="1">
      <c r="A16" s="403"/>
      <c r="B16" s="1504"/>
      <c r="C16" s="1505"/>
      <c r="D16" s="377"/>
      <c r="E16" s="378"/>
      <c r="F16" s="377"/>
      <c r="G16" s="378"/>
      <c r="H16" s="377"/>
      <c r="I16" s="378"/>
      <c r="J16" s="229"/>
      <c r="K16" s="229"/>
      <c r="L16" s="229"/>
      <c r="M16" s="229"/>
      <c r="N16" s="229"/>
      <c r="O16" s="229"/>
      <c r="P16" s="229"/>
      <c r="Q16" s="404"/>
    </row>
    <row r="17" spans="1:17" ht="4.5" customHeight="1">
      <c r="A17" s="403"/>
      <c r="B17" s="1506"/>
      <c r="C17" s="1507"/>
      <c r="D17" s="379"/>
      <c r="E17" s="380"/>
      <c r="F17" s="379"/>
      <c r="G17" s="380"/>
      <c r="H17" s="379"/>
      <c r="I17" s="380"/>
      <c r="J17" s="229"/>
      <c r="K17" s="229"/>
      <c r="L17" s="229"/>
      <c r="M17" s="229"/>
      <c r="N17" s="229"/>
      <c r="O17" s="229"/>
      <c r="P17" s="229"/>
      <c r="Q17" s="404"/>
    </row>
    <row r="18" spans="1:17" ht="15">
      <c r="A18" s="403"/>
      <c r="B18" s="1503" t="s">
        <v>199</v>
      </c>
      <c r="C18" s="1402"/>
      <c r="D18" s="1508"/>
      <c r="E18" s="1509">
        <f>'Preisbildg - Los 3 - Bibo'!M36</f>
        <v>0</v>
      </c>
      <c r="F18" s="1508"/>
      <c r="G18" s="1521">
        <f>'Preisbildg - Los 3 - Bibo'!M37</f>
        <v>0</v>
      </c>
      <c r="H18" s="1508"/>
      <c r="I18" s="1521">
        <f>'Preisbildg - Los 3 - Bibo'!M38</f>
        <v>0</v>
      </c>
      <c r="J18" s="229"/>
      <c r="K18" s="229"/>
      <c r="L18" s="229"/>
      <c r="M18" s="229"/>
      <c r="N18" s="229"/>
      <c r="O18" s="229"/>
      <c r="P18" s="229"/>
      <c r="Q18" s="404"/>
    </row>
    <row r="19" spans="1:17" ht="15">
      <c r="A19" s="403"/>
      <c r="B19" s="1503" t="s">
        <v>197</v>
      </c>
      <c r="C19" s="1402"/>
      <c r="D19" s="1508"/>
      <c r="E19" s="1509"/>
      <c r="F19" s="1508"/>
      <c r="G19" s="1521"/>
      <c r="H19" s="1508"/>
      <c r="I19" s="1521"/>
      <c r="J19" s="229"/>
      <c r="K19" s="229"/>
      <c r="L19" s="229"/>
      <c r="M19" s="229"/>
      <c r="N19" s="229"/>
      <c r="O19" s="229"/>
      <c r="P19" s="229"/>
      <c r="Q19" s="404"/>
    </row>
    <row r="20" spans="1:17" ht="4.5" customHeight="1" thickBot="1">
      <c r="A20" s="403"/>
      <c r="B20" s="1504"/>
      <c r="C20" s="1505"/>
      <c r="D20" s="381"/>
      <c r="E20" s="378"/>
      <c r="F20" s="381"/>
      <c r="G20" s="378"/>
      <c r="H20" s="381"/>
      <c r="I20" s="378"/>
      <c r="J20" s="229"/>
      <c r="K20" s="229"/>
      <c r="L20" s="229"/>
      <c r="M20" s="229"/>
      <c r="N20" s="229"/>
      <c r="O20" s="229"/>
      <c r="P20" s="229"/>
      <c r="Q20" s="404"/>
    </row>
    <row r="21" spans="1:17" ht="4.5" customHeight="1">
      <c r="A21" s="403"/>
      <c r="B21" s="1506"/>
      <c r="C21" s="1507"/>
      <c r="D21" s="379"/>
      <c r="E21" s="380"/>
      <c r="F21" s="379"/>
      <c r="G21" s="380"/>
      <c r="H21" s="379"/>
      <c r="I21" s="380"/>
      <c r="J21" s="229"/>
      <c r="K21" s="229"/>
      <c r="L21" s="229"/>
      <c r="M21" s="229"/>
      <c r="N21" s="229"/>
      <c r="O21" s="229"/>
      <c r="P21" s="229"/>
      <c r="Q21" s="404"/>
    </row>
    <row r="22" spans="1:17" ht="15">
      <c r="A22" s="403"/>
      <c r="B22" s="1503" t="s">
        <v>196</v>
      </c>
      <c r="C22" s="1402"/>
      <c r="D22" s="1508"/>
      <c r="E22" s="1509">
        <f>'Preisbildg - Los 3 - Bibo'!Q36</f>
        <v>0</v>
      </c>
      <c r="F22" s="1508"/>
      <c r="G22" s="1521">
        <f>'Preisbildg - Los 3 - Bibo'!Q37</f>
        <v>0</v>
      </c>
      <c r="H22" s="1508"/>
      <c r="I22" s="1521">
        <f>'Preisbildg - Los 3 - Bibo'!Q38</f>
        <v>0</v>
      </c>
      <c r="J22" s="229"/>
      <c r="K22" s="229"/>
      <c r="L22" s="229"/>
      <c r="M22" s="229"/>
      <c r="N22" s="229"/>
      <c r="O22" s="229"/>
      <c r="P22" s="229"/>
      <c r="Q22" s="404"/>
    </row>
    <row r="23" spans="1:17" ht="15">
      <c r="A23" s="403"/>
      <c r="B23" s="1503" t="s">
        <v>197</v>
      </c>
      <c r="C23" s="1402"/>
      <c r="D23" s="1508"/>
      <c r="E23" s="1509"/>
      <c r="F23" s="1508"/>
      <c r="G23" s="1521"/>
      <c r="H23" s="1508"/>
      <c r="I23" s="1521"/>
      <c r="J23" s="229"/>
      <c r="K23" s="1539" t="s">
        <v>314</v>
      </c>
      <c r="L23" s="1540"/>
      <c r="M23" s="1540"/>
      <c r="N23" s="1540"/>
      <c r="O23" s="1540"/>
      <c r="P23" s="1540"/>
      <c r="Q23" s="1541"/>
    </row>
    <row r="24" spans="1:17" ht="4.5" customHeight="1" thickBot="1">
      <c r="A24" s="403"/>
      <c r="B24" s="1504"/>
      <c r="C24" s="1505"/>
      <c r="D24" s="376"/>
      <c r="E24" s="375"/>
      <c r="F24" s="376"/>
      <c r="G24" s="372"/>
      <c r="H24" s="376"/>
      <c r="I24" s="372"/>
      <c r="J24" s="229"/>
      <c r="K24" s="1542"/>
      <c r="L24" s="1540"/>
      <c r="M24" s="1540"/>
      <c r="N24" s="1540"/>
      <c r="O24" s="1540"/>
      <c r="P24" s="1540"/>
      <c r="Q24" s="1541"/>
    </row>
    <row r="25" spans="1:17" ht="15.75" thickBot="1">
      <c r="A25" s="403"/>
      <c r="B25" s="229"/>
      <c r="C25" s="229"/>
      <c r="D25" s="229"/>
      <c r="E25" s="229"/>
      <c r="F25" s="229"/>
      <c r="G25" s="229"/>
      <c r="H25" s="229"/>
      <c r="I25" s="229"/>
      <c r="J25" s="229"/>
      <c r="K25" s="1542"/>
      <c r="L25" s="1540"/>
      <c r="M25" s="1540"/>
      <c r="N25" s="1540"/>
      <c r="O25" s="1540"/>
      <c r="P25" s="1540"/>
      <c r="Q25" s="1541"/>
    </row>
    <row r="26" spans="1:17" ht="21.75" thickBot="1">
      <c r="A26" s="403"/>
      <c r="B26" s="354"/>
      <c r="C26" s="356"/>
      <c r="D26" s="1514" t="s">
        <v>316</v>
      </c>
      <c r="E26" s="1515"/>
      <c r="F26" s="1515"/>
      <c r="G26" s="1515"/>
      <c r="H26" s="1515"/>
      <c r="I26" s="1516"/>
      <c r="J26" s="229"/>
      <c r="K26" s="1542"/>
      <c r="L26" s="1540"/>
      <c r="M26" s="1540"/>
      <c r="N26" s="1540"/>
      <c r="O26" s="1540"/>
      <c r="P26" s="1540"/>
      <c r="Q26" s="1541"/>
    </row>
    <row r="27" spans="1:17" ht="18.75">
      <c r="A27" s="403"/>
      <c r="B27" s="336"/>
      <c r="C27" s="229"/>
      <c r="D27" s="1517" t="s">
        <v>49</v>
      </c>
      <c r="E27" s="1518"/>
      <c r="F27" s="1517" t="s">
        <v>190</v>
      </c>
      <c r="G27" s="1518"/>
      <c r="H27" s="1517" t="s">
        <v>192</v>
      </c>
      <c r="I27" s="1518"/>
      <c r="J27" s="229"/>
      <c r="K27" s="1517" t="s">
        <v>49</v>
      </c>
      <c r="L27" s="1518"/>
      <c r="M27" s="1517" t="s">
        <v>190</v>
      </c>
      <c r="N27" s="1518"/>
      <c r="O27" s="1517" t="s">
        <v>192</v>
      </c>
      <c r="P27" s="1518"/>
      <c r="Q27" s="405"/>
    </row>
    <row r="28" spans="1:17" ht="18.75">
      <c r="A28" s="403"/>
      <c r="B28" s="336"/>
      <c r="C28" s="229"/>
      <c r="D28" s="478"/>
      <c r="E28" s="370"/>
      <c r="F28" s="478"/>
      <c r="G28" s="370"/>
      <c r="H28" s="1517" t="s">
        <v>312</v>
      </c>
      <c r="I28" s="1518"/>
      <c r="J28" s="229"/>
      <c r="K28" s="478"/>
      <c r="L28" s="370"/>
      <c r="M28" s="478"/>
      <c r="N28" s="370"/>
      <c r="O28" s="1517" t="s">
        <v>312</v>
      </c>
      <c r="P28" s="1518"/>
      <c r="Q28" s="406"/>
    </row>
    <row r="29" spans="1:17" ht="30" customHeight="1">
      <c r="A29" s="403"/>
      <c r="B29" s="1519" t="s">
        <v>193</v>
      </c>
      <c r="C29" s="1520"/>
      <c r="D29" s="707" t="s">
        <v>311</v>
      </c>
      <c r="E29" s="370"/>
      <c r="F29" s="707" t="s">
        <v>311</v>
      </c>
      <c r="G29" s="370"/>
      <c r="H29" s="478" t="s">
        <v>191</v>
      </c>
      <c r="I29" s="370"/>
      <c r="J29" s="229"/>
      <c r="K29" s="707" t="s">
        <v>311</v>
      </c>
      <c r="L29" s="370"/>
      <c r="M29" s="707" t="s">
        <v>311</v>
      </c>
      <c r="N29" s="370"/>
      <c r="O29" s="478" t="s">
        <v>191</v>
      </c>
      <c r="P29" s="370"/>
      <c r="Q29" s="407" t="s">
        <v>200</v>
      </c>
    </row>
    <row r="30" spans="1:17" ht="18.75">
      <c r="A30" s="403"/>
      <c r="B30" s="1519"/>
      <c r="C30" s="1520"/>
      <c r="D30" s="478" t="s">
        <v>188</v>
      </c>
      <c r="E30" s="370" t="s">
        <v>189</v>
      </c>
      <c r="F30" s="478" t="s">
        <v>188</v>
      </c>
      <c r="G30" s="370" t="s">
        <v>189</v>
      </c>
      <c r="H30" s="478" t="s">
        <v>188</v>
      </c>
      <c r="I30" s="370" t="s">
        <v>189</v>
      </c>
      <c r="J30" s="229"/>
      <c r="K30" s="478" t="s">
        <v>188</v>
      </c>
      <c r="L30" s="370" t="s">
        <v>189</v>
      </c>
      <c r="M30" s="478" t="s">
        <v>188</v>
      </c>
      <c r="N30" s="370" t="s">
        <v>189</v>
      </c>
      <c r="O30" s="478" t="s">
        <v>188</v>
      </c>
      <c r="P30" s="370" t="s">
        <v>189</v>
      </c>
      <c r="Q30" s="407" t="s">
        <v>170</v>
      </c>
    </row>
    <row r="31" spans="1:17" ht="18.75">
      <c r="A31" s="403"/>
      <c r="B31" s="1519"/>
      <c r="C31" s="1520"/>
      <c r="D31" s="478" t="s">
        <v>171</v>
      </c>
      <c r="E31" s="370" t="s">
        <v>127</v>
      </c>
      <c r="F31" s="478" t="s">
        <v>171</v>
      </c>
      <c r="G31" s="370" t="s">
        <v>127</v>
      </c>
      <c r="H31" s="478" t="s">
        <v>171</v>
      </c>
      <c r="I31" s="370" t="s">
        <v>127</v>
      </c>
      <c r="J31" s="229"/>
      <c r="K31" s="478" t="s">
        <v>171</v>
      </c>
      <c r="L31" s="370" t="s">
        <v>127</v>
      </c>
      <c r="M31" s="478" t="s">
        <v>171</v>
      </c>
      <c r="N31" s="370" t="s">
        <v>127</v>
      </c>
      <c r="O31" s="478" t="s">
        <v>171</v>
      </c>
      <c r="P31" s="370" t="s">
        <v>127</v>
      </c>
      <c r="Q31" s="407" t="s">
        <v>127</v>
      </c>
    </row>
    <row r="32" spans="1:17" ht="4.5" customHeight="1" thickBot="1">
      <c r="A32" s="403"/>
      <c r="B32" s="336"/>
      <c r="C32" s="229"/>
      <c r="D32" s="371"/>
      <c r="E32" s="372"/>
      <c r="F32" s="371"/>
      <c r="G32" s="372"/>
      <c r="H32" s="371"/>
      <c r="I32" s="372"/>
      <c r="J32" s="229"/>
      <c r="K32" s="371"/>
      <c r="L32" s="372"/>
      <c r="M32" s="371"/>
      <c r="N32" s="372"/>
      <c r="O32" s="371"/>
      <c r="P32" s="372"/>
      <c r="Q32" s="408"/>
    </row>
    <row r="33" spans="1:17" ht="4.5" customHeight="1">
      <c r="A33" s="403"/>
      <c r="B33" s="1506"/>
      <c r="C33" s="1507"/>
      <c r="D33" s="373"/>
      <c r="E33" s="374"/>
      <c r="F33" s="373"/>
      <c r="G33" s="374"/>
      <c r="H33" s="373"/>
      <c r="I33" s="374"/>
      <c r="J33" s="229"/>
      <c r="K33" s="373"/>
      <c r="L33" s="374"/>
      <c r="M33" s="373"/>
      <c r="N33" s="374"/>
      <c r="O33" s="373"/>
      <c r="P33" s="374"/>
      <c r="Q33" s="409"/>
    </row>
    <row r="34" spans="1:17" ht="15">
      <c r="A34" s="403"/>
      <c r="B34" s="1503" t="s">
        <v>195</v>
      </c>
      <c r="C34" s="1402"/>
      <c r="D34" s="1522">
        <f>'Preisbildg - Los 3 - Glasm.'!M32</f>
        <v>0</v>
      </c>
      <c r="E34" s="1521">
        <f>'Preisbildg - Los 3 - Glasm.'!J36</f>
        <v>0</v>
      </c>
      <c r="F34" s="1522">
        <f>'Preisbildg - Los 3 - Glasm.'!Q32</f>
        <v>0</v>
      </c>
      <c r="G34" s="1521">
        <f>'Preisbildg - Los 3 - Glasm.'!J37</f>
        <v>0</v>
      </c>
      <c r="H34" s="1522">
        <f>'Preisbildg - Los 3 - Glasm.'!N20+'Preisbildg - Los 3 - Glasm.'!N21+'Preisbildg - Los 3 - Glasm.'!N22</f>
        <v>0</v>
      </c>
      <c r="I34" s="1521">
        <f>'Preisbildg - Los 3 - Glasm.'!J38</f>
        <v>0</v>
      </c>
      <c r="J34" s="229"/>
      <c r="K34" s="1534">
        <f>D13+D34+D55</f>
        <v>0</v>
      </c>
      <c r="L34" s="1535">
        <f>E13+E34+E55</f>
        <v>0</v>
      </c>
      <c r="M34" s="1534">
        <f>F13+F34+F55</f>
        <v>0</v>
      </c>
      <c r="N34" s="1535">
        <f>G13+G34+G55</f>
        <v>0</v>
      </c>
      <c r="O34" s="1534">
        <f>H13+H34+H55</f>
        <v>0</v>
      </c>
      <c r="P34" s="1536">
        <f>I13+I34+I55</f>
        <v>0</v>
      </c>
      <c r="Q34" s="1538">
        <f>L34+N34+P34</f>
        <v>0</v>
      </c>
    </row>
    <row r="35" spans="1:17" ht="15">
      <c r="A35" s="403"/>
      <c r="B35" s="1503" t="s">
        <v>194</v>
      </c>
      <c r="C35" s="1402"/>
      <c r="D35" s="1522"/>
      <c r="E35" s="1521"/>
      <c r="F35" s="1522"/>
      <c r="G35" s="1521"/>
      <c r="H35" s="1522"/>
      <c r="I35" s="1521"/>
      <c r="J35" s="229"/>
      <c r="K35" s="1534"/>
      <c r="L35" s="1535"/>
      <c r="M35" s="1534"/>
      <c r="N35" s="1535"/>
      <c r="O35" s="1534"/>
      <c r="P35" s="1536"/>
      <c r="Q35" s="1538"/>
    </row>
    <row r="36" spans="1:17" ht="19.5" customHeight="1">
      <c r="A36" s="403"/>
      <c r="B36" s="1510" t="s">
        <v>210</v>
      </c>
      <c r="C36" s="1511"/>
      <c r="D36" s="709">
        <f>'Preisbildg - Los 3 - Glasm.'!G32</f>
        <v>0</v>
      </c>
      <c r="E36" s="484"/>
      <c r="F36" s="485"/>
      <c r="G36" s="484"/>
      <c r="H36" s="485"/>
      <c r="I36" s="484"/>
      <c r="J36" s="229"/>
      <c r="K36" s="479"/>
      <c r="L36" s="710"/>
      <c r="M36" s="479"/>
      <c r="N36" s="710"/>
      <c r="O36" s="479"/>
      <c r="P36" s="477"/>
      <c r="Q36" s="476"/>
    </row>
    <row r="37" spans="1:17" ht="4.5" customHeight="1" thickBot="1">
      <c r="A37" s="403"/>
      <c r="B37" s="1504"/>
      <c r="C37" s="1505"/>
      <c r="D37" s="377"/>
      <c r="E37" s="378"/>
      <c r="F37" s="377"/>
      <c r="G37" s="378"/>
      <c r="H37" s="377"/>
      <c r="I37" s="378"/>
      <c r="J37" s="229"/>
      <c r="K37" s="382"/>
      <c r="L37" s="383"/>
      <c r="M37" s="382"/>
      <c r="N37" s="383"/>
      <c r="O37" s="382"/>
      <c r="P37" s="383"/>
      <c r="Q37" s="410"/>
    </row>
    <row r="38" spans="1:17" ht="4.5" customHeight="1">
      <c r="A38" s="403"/>
      <c r="B38" s="1506"/>
      <c r="C38" s="1507"/>
      <c r="D38" s="379"/>
      <c r="E38" s="380"/>
      <c r="F38" s="379"/>
      <c r="G38" s="380"/>
      <c r="H38" s="379"/>
      <c r="I38" s="380"/>
      <c r="J38" s="229"/>
      <c r="K38" s="384"/>
      <c r="L38" s="385"/>
      <c r="M38" s="384"/>
      <c r="N38" s="385"/>
      <c r="O38" s="384"/>
      <c r="P38" s="385"/>
      <c r="Q38" s="411"/>
    </row>
    <row r="39" spans="1:17" ht="15">
      <c r="A39" s="403"/>
      <c r="B39" s="1503" t="s">
        <v>199</v>
      </c>
      <c r="C39" s="1402"/>
      <c r="D39" s="1508"/>
      <c r="E39" s="1509">
        <f>'Preisbildg - Los 3 - Glasm.'!M36</f>
        <v>0</v>
      </c>
      <c r="F39" s="1508"/>
      <c r="G39" s="1521">
        <f>'Preisbildg - Los 3 - Glasm.'!M37</f>
        <v>0</v>
      </c>
      <c r="H39" s="1508"/>
      <c r="I39" s="1521">
        <f>'Preisbildg - Los 3 - Glasm.'!M38</f>
        <v>0</v>
      </c>
      <c r="J39" s="229"/>
      <c r="K39" s="1537"/>
      <c r="L39" s="1535">
        <f>E18+E39+E60</f>
        <v>0</v>
      </c>
      <c r="M39" s="1537"/>
      <c r="N39" s="1535">
        <f>G18+G39+G60</f>
        <v>0</v>
      </c>
      <c r="O39" s="1537"/>
      <c r="P39" s="1536">
        <f>I18+I39+I60</f>
        <v>0</v>
      </c>
      <c r="Q39" s="1538">
        <f>L39+N39+P39</f>
        <v>0</v>
      </c>
    </row>
    <row r="40" spans="1:17" ht="15">
      <c r="A40" s="403"/>
      <c r="B40" s="1503" t="s">
        <v>197</v>
      </c>
      <c r="C40" s="1402"/>
      <c r="D40" s="1508"/>
      <c r="E40" s="1509"/>
      <c r="F40" s="1508"/>
      <c r="G40" s="1521"/>
      <c r="H40" s="1508"/>
      <c r="I40" s="1521"/>
      <c r="J40" s="229"/>
      <c r="K40" s="1537"/>
      <c r="L40" s="1535"/>
      <c r="M40" s="1537"/>
      <c r="N40" s="1535"/>
      <c r="O40" s="1537"/>
      <c r="P40" s="1536"/>
      <c r="Q40" s="1538"/>
    </row>
    <row r="41" spans="1:17" ht="4.5" customHeight="1" thickBot="1">
      <c r="A41" s="403"/>
      <c r="B41" s="1504"/>
      <c r="C41" s="1505"/>
      <c r="D41" s="381"/>
      <c r="E41" s="378"/>
      <c r="F41" s="381"/>
      <c r="G41" s="378"/>
      <c r="H41" s="381"/>
      <c r="I41" s="378"/>
      <c r="J41" s="229"/>
      <c r="K41" s="386"/>
      <c r="L41" s="390"/>
      <c r="M41" s="386"/>
      <c r="N41" s="390"/>
      <c r="O41" s="386"/>
      <c r="P41" s="390"/>
      <c r="Q41" s="412"/>
    </row>
    <row r="42" spans="1:17" ht="4.5" customHeight="1">
      <c r="A42" s="403"/>
      <c r="B42" s="1506"/>
      <c r="C42" s="1507"/>
      <c r="D42" s="379"/>
      <c r="E42" s="380"/>
      <c r="F42" s="379"/>
      <c r="G42" s="380"/>
      <c r="H42" s="379"/>
      <c r="I42" s="380"/>
      <c r="J42" s="229"/>
      <c r="K42" s="384"/>
      <c r="L42" s="391"/>
      <c r="M42" s="384"/>
      <c r="N42" s="391"/>
      <c r="O42" s="384"/>
      <c r="P42" s="391"/>
      <c r="Q42" s="413"/>
    </row>
    <row r="43" spans="1:17" ht="15">
      <c r="A43" s="403"/>
      <c r="B43" s="1503" t="s">
        <v>196</v>
      </c>
      <c r="C43" s="1402"/>
      <c r="D43" s="1508"/>
      <c r="E43" s="1509">
        <f>'Preisbildg - Los 3 - Glasm.'!Q36</f>
        <v>0</v>
      </c>
      <c r="F43" s="1508"/>
      <c r="G43" s="1521">
        <f>'Preisbildg - Los 3 - Glasm.'!Q37</f>
        <v>0</v>
      </c>
      <c r="H43" s="1508"/>
      <c r="I43" s="1521">
        <f>'Preisbildg - Los 3 - Glasm.'!Q38</f>
        <v>0</v>
      </c>
      <c r="J43" s="229"/>
      <c r="K43" s="1537"/>
      <c r="L43" s="1535">
        <f>E22+E43+E64</f>
        <v>0</v>
      </c>
      <c r="M43" s="1537"/>
      <c r="N43" s="1535">
        <f>G22+G43+G64</f>
        <v>0</v>
      </c>
      <c r="O43" s="1537"/>
      <c r="P43" s="1536">
        <f>I22+I43+I64</f>
        <v>0</v>
      </c>
      <c r="Q43" s="1538">
        <f>L43+N43+P43</f>
        <v>0</v>
      </c>
    </row>
    <row r="44" spans="1:17" ht="15">
      <c r="A44" s="403"/>
      <c r="B44" s="1503" t="s">
        <v>197</v>
      </c>
      <c r="C44" s="1402"/>
      <c r="D44" s="1508"/>
      <c r="E44" s="1509"/>
      <c r="F44" s="1508"/>
      <c r="G44" s="1521"/>
      <c r="H44" s="1508"/>
      <c r="I44" s="1521"/>
      <c r="J44" s="229"/>
      <c r="K44" s="1537"/>
      <c r="L44" s="1535"/>
      <c r="M44" s="1537"/>
      <c r="N44" s="1535"/>
      <c r="O44" s="1537"/>
      <c r="P44" s="1536"/>
      <c r="Q44" s="1538"/>
    </row>
    <row r="45" spans="1:17" ht="4.5" customHeight="1" thickBot="1">
      <c r="A45" s="403"/>
      <c r="B45" s="1504"/>
      <c r="C45" s="1505"/>
      <c r="D45" s="376"/>
      <c r="E45" s="375"/>
      <c r="F45" s="376"/>
      <c r="G45" s="372"/>
      <c r="H45" s="376"/>
      <c r="I45" s="372"/>
      <c r="J45" s="229"/>
      <c r="K45" s="376"/>
      <c r="L45" s="375"/>
      <c r="M45" s="376"/>
      <c r="N45" s="372"/>
      <c r="O45" s="376"/>
      <c r="P45" s="372"/>
      <c r="Q45" s="414"/>
    </row>
    <row r="46" spans="1:17" ht="15.75" customHeight="1" thickBot="1">
      <c r="A46" s="403"/>
      <c r="B46" s="229"/>
      <c r="C46" s="229"/>
      <c r="D46" s="229"/>
      <c r="E46" s="229"/>
      <c r="F46" s="229"/>
      <c r="G46" s="229"/>
      <c r="H46" s="229"/>
      <c r="I46" s="229"/>
      <c r="J46" s="229"/>
      <c r="K46" s="229"/>
      <c r="L46" s="229"/>
      <c r="M46" s="229"/>
      <c r="N46" s="229"/>
      <c r="O46" s="229"/>
      <c r="P46" s="229"/>
      <c r="Q46" s="404"/>
    </row>
    <row r="47" spans="1:17" ht="21.75" customHeight="1">
      <c r="A47" s="403"/>
      <c r="B47" s="446"/>
      <c r="C47" s="447"/>
      <c r="D47" s="1512"/>
      <c r="E47" s="1512"/>
      <c r="F47" s="1512"/>
      <c r="G47" s="1512"/>
      <c r="H47" s="1512"/>
      <c r="I47" s="1513"/>
      <c r="J47" s="229"/>
      <c r="K47" s="1600" t="s">
        <v>211</v>
      </c>
      <c r="L47" s="1600"/>
      <c r="M47" s="1600"/>
      <c r="N47" s="1601">
        <f>D15+D36+D57</f>
        <v>0</v>
      </c>
      <c r="O47" s="229"/>
      <c r="P47" s="229"/>
      <c r="Q47" s="404"/>
    </row>
    <row r="48" spans="1:17" ht="15">
      <c r="A48" s="403"/>
      <c r="B48" s="448"/>
      <c r="C48" s="362"/>
      <c r="D48" s="1523"/>
      <c r="E48" s="1523"/>
      <c r="F48" s="1523"/>
      <c r="G48" s="1523"/>
      <c r="H48" s="1523"/>
      <c r="I48" s="1524"/>
      <c r="J48" s="229"/>
      <c r="K48" s="1600"/>
      <c r="L48" s="1600"/>
      <c r="M48" s="1600"/>
      <c r="N48" s="1601"/>
      <c r="O48" s="229"/>
      <c r="P48" s="229"/>
      <c r="Q48" s="404"/>
    </row>
    <row r="49" spans="1:17" ht="15">
      <c r="A49" s="403"/>
      <c r="B49" s="448"/>
      <c r="C49" s="362"/>
      <c r="D49" s="482"/>
      <c r="E49" s="482"/>
      <c r="F49" s="482"/>
      <c r="G49" s="482"/>
      <c r="H49" s="1523"/>
      <c r="I49" s="1524"/>
      <c r="J49" s="229"/>
      <c r="K49" s="1600"/>
      <c r="L49" s="1600"/>
      <c r="M49" s="1600"/>
      <c r="N49" s="1601"/>
      <c r="O49" s="229"/>
      <c r="P49" s="229"/>
      <c r="Q49" s="404"/>
    </row>
    <row r="50" spans="1:17" ht="15" customHeight="1">
      <c r="A50" s="403"/>
      <c r="B50" s="1525"/>
      <c r="C50" s="1526"/>
      <c r="D50" s="482"/>
      <c r="E50" s="482"/>
      <c r="F50" s="482"/>
      <c r="G50" s="482"/>
      <c r="H50" s="482"/>
      <c r="I50" s="449"/>
      <c r="J50" s="229"/>
      <c r="K50" s="1600"/>
      <c r="L50" s="1600"/>
      <c r="M50" s="1600"/>
      <c r="N50" s="1601"/>
      <c r="O50" s="229"/>
      <c r="P50" s="229"/>
      <c r="Q50" s="404"/>
    </row>
    <row r="51" spans="1:17" ht="15" customHeight="1" thickBot="1">
      <c r="A51" s="403"/>
      <c r="B51" s="1525"/>
      <c r="C51" s="1526"/>
      <c r="D51" s="482"/>
      <c r="E51" s="482"/>
      <c r="F51" s="482"/>
      <c r="G51" s="482"/>
      <c r="H51" s="482"/>
      <c r="I51" s="449"/>
      <c r="J51" s="229"/>
      <c r="K51" s="229"/>
      <c r="L51" s="229"/>
      <c r="M51" s="229"/>
      <c r="N51" s="229"/>
      <c r="O51" s="229"/>
      <c r="P51" s="229"/>
      <c r="Q51" s="404"/>
    </row>
    <row r="52" spans="1:17" ht="15" customHeight="1">
      <c r="A52" s="403"/>
      <c r="B52" s="1525"/>
      <c r="C52" s="1526"/>
      <c r="D52" s="482"/>
      <c r="E52" s="482"/>
      <c r="F52" s="482"/>
      <c r="G52" s="482"/>
      <c r="H52" s="482"/>
      <c r="I52" s="449"/>
      <c r="J52" s="229"/>
      <c r="K52" s="1565" t="s">
        <v>313</v>
      </c>
      <c r="L52" s="1566"/>
      <c r="M52" s="1566"/>
      <c r="N52" s="1567"/>
      <c r="O52" s="1555" t="s">
        <v>202</v>
      </c>
      <c r="P52" s="1561"/>
      <c r="Q52" s="1558" t="s">
        <v>203</v>
      </c>
    </row>
    <row r="53" spans="1:17" ht="4.5" customHeight="1">
      <c r="A53" s="403"/>
      <c r="B53" s="448"/>
      <c r="C53" s="362"/>
      <c r="D53" s="362"/>
      <c r="E53" s="362"/>
      <c r="F53" s="362"/>
      <c r="G53" s="362"/>
      <c r="H53" s="362"/>
      <c r="I53" s="450"/>
      <c r="J53" s="229"/>
      <c r="K53" s="1568"/>
      <c r="L53" s="1569"/>
      <c r="M53" s="1569"/>
      <c r="N53" s="1570"/>
      <c r="O53" s="1556"/>
      <c r="P53" s="1562"/>
      <c r="Q53" s="1559"/>
    </row>
    <row r="54" spans="1:17" ht="4.5" customHeight="1">
      <c r="A54" s="403"/>
      <c r="B54" s="1527"/>
      <c r="C54" s="1528"/>
      <c r="D54" s="362"/>
      <c r="E54" s="362"/>
      <c r="F54" s="362"/>
      <c r="G54" s="362"/>
      <c r="H54" s="362"/>
      <c r="I54" s="450"/>
      <c r="J54" s="229"/>
      <c r="K54" s="1568"/>
      <c r="L54" s="1569"/>
      <c r="M54" s="1569"/>
      <c r="N54" s="1570"/>
      <c r="O54" s="1556"/>
      <c r="P54" s="1562"/>
      <c r="Q54" s="1559"/>
    </row>
    <row r="55" spans="1:17" ht="15" customHeight="1" thickBot="1">
      <c r="A55" s="403"/>
      <c r="B55" s="1527"/>
      <c r="C55" s="1528"/>
      <c r="D55" s="1529"/>
      <c r="E55" s="1529"/>
      <c r="F55" s="1529"/>
      <c r="G55" s="1529"/>
      <c r="H55" s="1529"/>
      <c r="I55" s="1530"/>
      <c r="J55" s="229"/>
      <c r="K55" s="1571"/>
      <c r="L55" s="1572"/>
      <c r="M55" s="1572"/>
      <c r="N55" s="1573"/>
      <c r="O55" s="1557"/>
      <c r="P55" s="1557"/>
      <c r="Q55" s="1560"/>
    </row>
    <row r="56" spans="1:17" ht="15" customHeight="1">
      <c r="A56" s="403"/>
      <c r="B56" s="1527"/>
      <c r="C56" s="1528"/>
      <c r="D56" s="1529"/>
      <c r="E56" s="1529"/>
      <c r="F56" s="1529"/>
      <c r="G56" s="1529"/>
      <c r="H56" s="1529"/>
      <c r="I56" s="1530"/>
      <c r="J56" s="229"/>
      <c r="K56" s="1543" t="s">
        <v>201</v>
      </c>
      <c r="L56" s="1544"/>
      <c r="M56" s="1545"/>
      <c r="N56" s="356"/>
      <c r="O56" s="1549">
        <f>Q39</f>
        <v>0</v>
      </c>
      <c r="P56" s="354"/>
      <c r="Q56" s="1551">
        <f>Q43</f>
        <v>0</v>
      </c>
    </row>
    <row r="57" spans="1:17" ht="19.5" customHeight="1">
      <c r="A57" s="403"/>
      <c r="B57" s="1527"/>
      <c r="C57" s="1599"/>
      <c r="D57" s="480"/>
      <c r="E57" s="480"/>
      <c r="F57" s="480"/>
      <c r="G57" s="480"/>
      <c r="H57" s="480"/>
      <c r="I57" s="481"/>
      <c r="J57" s="229"/>
      <c r="K57" s="1563"/>
      <c r="L57" s="903"/>
      <c r="M57" s="904"/>
      <c r="N57" s="228"/>
      <c r="O57" s="1564"/>
      <c r="P57" s="336"/>
      <c r="Q57" s="1616"/>
    </row>
    <row r="58" spans="1:17" ht="4.5" customHeight="1" thickBot="1">
      <c r="A58" s="403"/>
      <c r="B58" s="1527"/>
      <c r="C58" s="1528"/>
      <c r="D58" s="444"/>
      <c r="E58" s="444"/>
      <c r="F58" s="444"/>
      <c r="G58" s="444"/>
      <c r="H58" s="444"/>
      <c r="I58" s="451"/>
      <c r="J58" s="229"/>
      <c r="K58" s="1546"/>
      <c r="L58" s="1547"/>
      <c r="M58" s="1548"/>
      <c r="N58" s="228"/>
      <c r="O58" s="1550"/>
      <c r="P58" s="336"/>
      <c r="Q58" s="1552"/>
    </row>
    <row r="59" spans="1:17" ht="15.75" customHeight="1">
      <c r="A59" s="403"/>
      <c r="B59" s="1527"/>
      <c r="C59" s="1528"/>
      <c r="D59" s="444"/>
      <c r="E59" s="444"/>
      <c r="F59" s="444"/>
      <c r="G59" s="444"/>
      <c r="H59" s="444"/>
      <c r="I59" s="451"/>
      <c r="J59" s="229"/>
      <c r="K59" s="1543" t="s">
        <v>204</v>
      </c>
      <c r="L59" s="1544"/>
      <c r="M59" s="1602"/>
      <c r="N59" s="1553">
        <v>0</v>
      </c>
      <c r="O59" s="1549">
        <f>O56*N59</f>
        <v>0</v>
      </c>
      <c r="P59" s="387"/>
      <c r="Q59" s="1551">
        <f>N59*Q56</f>
        <v>0</v>
      </c>
    </row>
    <row r="60" spans="1:17" ht="15" customHeight="1" thickBot="1">
      <c r="A60" s="403"/>
      <c r="B60" s="1527"/>
      <c r="C60" s="1528"/>
      <c r="D60" s="1529"/>
      <c r="E60" s="1531"/>
      <c r="F60" s="1529"/>
      <c r="G60" s="1529"/>
      <c r="H60" s="1529"/>
      <c r="I60" s="1530"/>
      <c r="J60" s="229"/>
      <c r="K60" s="1546"/>
      <c r="L60" s="1547"/>
      <c r="M60" s="1603"/>
      <c r="N60" s="1554"/>
      <c r="O60" s="1550"/>
      <c r="P60" s="389"/>
      <c r="Q60" s="1552"/>
    </row>
    <row r="61" spans="1:17" ht="15" customHeight="1">
      <c r="A61" s="403"/>
      <c r="B61" s="1527"/>
      <c r="C61" s="1528"/>
      <c r="D61" s="1529"/>
      <c r="E61" s="1531"/>
      <c r="F61" s="1529"/>
      <c r="G61" s="1529"/>
      <c r="H61" s="1529"/>
      <c r="I61" s="1530"/>
      <c r="J61" s="229"/>
      <c r="K61" s="1543" t="s">
        <v>205</v>
      </c>
      <c r="L61" s="1544"/>
      <c r="M61" s="1545"/>
      <c r="N61" s="228"/>
      <c r="O61" s="1549">
        <f>O56-O59</f>
        <v>0</v>
      </c>
      <c r="P61" s="388"/>
      <c r="Q61" s="1551">
        <f>Q56-Q59</f>
        <v>0</v>
      </c>
    </row>
    <row r="62" spans="1:17" ht="15.75" customHeight="1" thickBot="1">
      <c r="A62" s="403"/>
      <c r="B62" s="1527"/>
      <c r="C62" s="1528"/>
      <c r="D62" s="444"/>
      <c r="E62" s="444"/>
      <c r="F62" s="444"/>
      <c r="G62" s="444"/>
      <c r="H62" s="444"/>
      <c r="I62" s="451"/>
      <c r="J62" s="229"/>
      <c r="K62" s="1546"/>
      <c r="L62" s="1547"/>
      <c r="M62" s="1548"/>
      <c r="N62" s="228"/>
      <c r="O62" s="1550"/>
      <c r="P62" s="388"/>
      <c r="Q62" s="1552"/>
    </row>
    <row r="63" spans="1:17" ht="15.75" customHeight="1">
      <c r="A63" s="403"/>
      <c r="B63" s="1527"/>
      <c r="C63" s="1528"/>
      <c r="D63" s="444"/>
      <c r="E63" s="444"/>
      <c r="F63" s="444"/>
      <c r="G63" s="444"/>
      <c r="H63" s="444"/>
      <c r="I63" s="451"/>
      <c r="J63" s="229"/>
      <c r="K63" s="1543" t="s">
        <v>206</v>
      </c>
      <c r="L63" s="1544"/>
      <c r="M63" s="1602"/>
      <c r="N63" s="1614">
        <v>0.19</v>
      </c>
      <c r="O63" s="1549">
        <f>O61*N63</f>
        <v>0</v>
      </c>
      <c r="P63" s="387"/>
      <c r="Q63" s="1551">
        <f>Q61*N63</f>
        <v>0</v>
      </c>
    </row>
    <row r="64" spans="1:17" ht="15.75" customHeight="1" thickBot="1">
      <c r="A64" s="403"/>
      <c r="B64" s="1527"/>
      <c r="C64" s="1528"/>
      <c r="D64" s="1529"/>
      <c r="E64" s="1531"/>
      <c r="F64" s="1529"/>
      <c r="G64" s="1529"/>
      <c r="H64" s="1529"/>
      <c r="I64" s="1530"/>
      <c r="J64" s="229"/>
      <c r="K64" s="1546"/>
      <c r="L64" s="1547"/>
      <c r="M64" s="1603"/>
      <c r="N64" s="1615"/>
      <c r="O64" s="1550"/>
      <c r="P64" s="389"/>
      <c r="Q64" s="1552"/>
    </row>
    <row r="65" spans="1:17" ht="15">
      <c r="A65" s="403"/>
      <c r="B65" s="1527"/>
      <c r="C65" s="1528"/>
      <c r="D65" s="1529"/>
      <c r="E65" s="1531"/>
      <c r="F65" s="1529"/>
      <c r="G65" s="1529"/>
      <c r="H65" s="1529"/>
      <c r="I65" s="1530"/>
      <c r="J65" s="229"/>
      <c r="K65" s="1604" t="s">
        <v>207</v>
      </c>
      <c r="L65" s="1605"/>
      <c r="M65" s="1606"/>
      <c r="N65" s="392"/>
      <c r="O65" s="1610">
        <f>O61+O63</f>
        <v>0</v>
      </c>
      <c r="P65" s="393"/>
      <c r="Q65" s="1612">
        <f>Q61+Q63</f>
        <v>0</v>
      </c>
    </row>
    <row r="66" spans="1:17" ht="15.75" thickBot="1">
      <c r="A66" s="403"/>
      <c r="B66" s="1532"/>
      <c r="C66" s="1533"/>
      <c r="D66" s="445"/>
      <c r="E66" s="452"/>
      <c r="F66" s="445"/>
      <c r="G66" s="445"/>
      <c r="H66" s="445"/>
      <c r="I66" s="453"/>
      <c r="J66" s="229"/>
      <c r="K66" s="1607"/>
      <c r="L66" s="1608"/>
      <c r="M66" s="1609"/>
      <c r="N66" s="394"/>
      <c r="O66" s="1611"/>
      <c r="P66" s="395"/>
      <c r="Q66" s="1613"/>
    </row>
    <row r="67" spans="1:17" ht="15.75" thickBot="1">
      <c r="A67" s="403"/>
      <c r="B67" s="229"/>
      <c r="C67" s="229"/>
      <c r="D67" s="229"/>
      <c r="E67" s="229"/>
      <c r="F67" s="229"/>
      <c r="G67" s="229"/>
      <c r="H67" s="229"/>
      <c r="I67" s="229"/>
      <c r="J67" s="229"/>
      <c r="K67" s="229"/>
      <c r="L67" s="229"/>
      <c r="M67" s="229"/>
      <c r="N67" s="229"/>
      <c r="O67" s="229"/>
      <c r="P67" s="229"/>
      <c r="Q67" s="404"/>
    </row>
    <row r="68" spans="1:17" ht="15" customHeight="1">
      <c r="A68" s="403"/>
      <c r="B68" s="229"/>
      <c r="C68" s="229"/>
      <c r="D68" s="1582" t="s">
        <v>317</v>
      </c>
      <c r="E68" s="1583"/>
      <c r="F68" s="1583"/>
      <c r="G68" s="1583"/>
      <c r="H68" s="1583"/>
      <c r="I68" s="1553">
        <v>0</v>
      </c>
      <c r="J68" s="354"/>
      <c r="K68" s="1588" t="s">
        <v>213</v>
      </c>
      <c r="L68" s="1589"/>
      <c r="M68" s="1596"/>
      <c r="N68" s="1597"/>
      <c r="O68" s="1597"/>
      <c r="P68" s="1597"/>
      <c r="Q68" s="1598"/>
    </row>
    <row r="69" spans="1:17" ht="15.75" customHeight="1">
      <c r="A69" s="403"/>
      <c r="B69" s="229"/>
      <c r="C69" s="229"/>
      <c r="D69" s="1584"/>
      <c r="E69" s="1585"/>
      <c r="F69" s="1585"/>
      <c r="G69" s="1585"/>
      <c r="H69" s="1585"/>
      <c r="I69" s="1580"/>
      <c r="J69" s="336"/>
      <c r="K69" s="1590"/>
      <c r="L69" s="1591"/>
      <c r="M69" s="1591"/>
      <c r="N69" s="1591"/>
      <c r="O69" s="1591"/>
      <c r="P69" s="1591"/>
      <c r="Q69" s="1592"/>
    </row>
    <row r="70" spans="1:17" ht="15" customHeight="1" thickBot="1">
      <c r="A70" s="403"/>
      <c r="B70" s="229"/>
      <c r="C70" s="229"/>
      <c r="D70" s="1586" t="s">
        <v>212</v>
      </c>
      <c r="E70" s="1587"/>
      <c r="F70" s="1587"/>
      <c r="G70" s="1587"/>
      <c r="H70" s="1587"/>
      <c r="I70" s="1581"/>
      <c r="J70" s="317"/>
      <c r="K70" s="1593"/>
      <c r="L70" s="1594"/>
      <c r="M70" s="1594"/>
      <c r="N70" s="1594"/>
      <c r="O70" s="1594"/>
      <c r="P70" s="1594"/>
      <c r="Q70" s="1595"/>
    </row>
    <row r="71" spans="1:17" ht="15.75" customHeight="1">
      <c r="A71" s="403"/>
      <c r="B71" s="229"/>
      <c r="C71" s="229"/>
      <c r="D71" s="229"/>
      <c r="E71" s="229"/>
      <c r="F71" s="229"/>
      <c r="G71" s="229"/>
      <c r="H71" s="229"/>
      <c r="I71" s="229"/>
      <c r="J71" s="229"/>
      <c r="K71" s="229"/>
      <c r="L71" s="229"/>
      <c r="M71" s="229"/>
      <c r="N71" s="229"/>
      <c r="O71" s="229"/>
      <c r="P71" s="229"/>
      <c r="Q71" s="404"/>
    </row>
    <row r="72" spans="1:22" s="232" customFormat="1" ht="15" customHeight="1" thickBot="1">
      <c r="A72" s="415"/>
      <c r="B72" s="234"/>
      <c r="C72" s="234"/>
      <c r="D72" s="234"/>
      <c r="E72" s="235"/>
      <c r="F72" s="711"/>
      <c r="G72" s="712"/>
      <c r="H72" s="712"/>
      <c r="I72" s="712"/>
      <c r="J72" s="713"/>
      <c r="K72" s="713"/>
      <c r="L72" s="236"/>
      <c r="M72" s="714"/>
      <c r="N72" s="715"/>
      <c r="O72" s="716"/>
      <c r="P72" s="716"/>
      <c r="Q72" s="416"/>
      <c r="R72" s="227"/>
      <c r="S72" s="227"/>
      <c r="T72" s="227"/>
      <c r="U72" s="227"/>
      <c r="V72" s="227"/>
    </row>
    <row r="73" spans="1:17" ht="39.75" customHeight="1">
      <c r="A73" s="417"/>
      <c r="B73" s="1481" t="s">
        <v>214</v>
      </c>
      <c r="C73" s="1482"/>
      <c r="D73" s="1482"/>
      <c r="E73" s="1482"/>
      <c r="F73" s="1482"/>
      <c r="G73" s="1482"/>
      <c r="H73" s="1482"/>
      <c r="I73" s="1482"/>
      <c r="J73" s="396"/>
      <c r="K73" s="1466" t="s">
        <v>134</v>
      </c>
      <c r="L73" s="1467"/>
      <c r="M73" s="1467"/>
      <c r="N73" s="1467"/>
      <c r="O73" s="1467"/>
      <c r="P73" s="1467"/>
      <c r="Q73" s="1468"/>
    </row>
    <row r="74" spans="1:17" ht="39.75" customHeight="1" thickBot="1">
      <c r="A74" s="418"/>
      <c r="B74" s="1483"/>
      <c r="C74" s="1483"/>
      <c r="D74" s="1483"/>
      <c r="E74" s="1483"/>
      <c r="F74" s="1483"/>
      <c r="G74" s="1483"/>
      <c r="H74" s="1483"/>
      <c r="I74" s="1483"/>
      <c r="J74" s="397"/>
      <c r="K74" s="1469"/>
      <c r="L74" s="1470"/>
      <c r="M74" s="1470"/>
      <c r="N74" s="1470"/>
      <c r="O74" s="1470"/>
      <c r="P74" s="1470"/>
      <c r="Q74" s="1471"/>
    </row>
    <row r="75" spans="1:17" ht="39.75" customHeight="1" thickBot="1">
      <c r="A75" s="419"/>
      <c r="B75" s="1484"/>
      <c r="C75" s="1484"/>
      <c r="D75" s="1484"/>
      <c r="E75" s="1484"/>
      <c r="F75" s="1484"/>
      <c r="G75" s="1484"/>
      <c r="H75" s="1484"/>
      <c r="I75" s="1484"/>
      <c r="J75" s="398"/>
      <c r="K75" s="1472" t="s">
        <v>216</v>
      </c>
      <c r="L75" s="1473"/>
      <c r="M75" s="1473"/>
      <c r="N75" s="1473"/>
      <c r="O75" s="1473"/>
      <c r="P75" s="1473"/>
      <c r="Q75" s="1474"/>
    </row>
    <row r="76" spans="1:17" ht="30" customHeight="1" thickTop="1">
      <c r="A76" s="420"/>
      <c r="B76" s="1485" t="s">
        <v>215</v>
      </c>
      <c r="C76" s="1486"/>
      <c r="D76" s="1486"/>
      <c r="E76" s="1486"/>
      <c r="F76" s="1486"/>
      <c r="G76" s="1486"/>
      <c r="H76" s="1486"/>
      <c r="I76" s="1486"/>
      <c r="J76" s="263"/>
      <c r="K76" s="1475"/>
      <c r="L76" s="1476"/>
      <c r="M76" s="1476"/>
      <c r="N76" s="1476"/>
      <c r="O76" s="1476"/>
      <c r="P76" s="1476"/>
      <c r="Q76" s="1477"/>
    </row>
    <row r="77" spans="1:17" ht="30" customHeight="1">
      <c r="A77" s="421"/>
      <c r="B77" s="1487"/>
      <c r="C77" s="1488"/>
      <c r="D77" s="1488"/>
      <c r="E77" s="1488"/>
      <c r="F77" s="1488"/>
      <c r="G77" s="1488"/>
      <c r="H77" s="1488"/>
      <c r="I77" s="1488"/>
      <c r="J77" s="264"/>
      <c r="K77" s="1478"/>
      <c r="L77" s="1479"/>
      <c r="M77" s="1479"/>
      <c r="N77" s="1479"/>
      <c r="O77" s="1479"/>
      <c r="P77" s="1479"/>
      <c r="Q77" s="1480"/>
    </row>
    <row r="78" spans="1:17" ht="30" customHeight="1">
      <c r="A78" s="421"/>
      <c r="B78" s="1487"/>
      <c r="C78" s="1488"/>
      <c r="D78" s="1488"/>
      <c r="E78" s="1488"/>
      <c r="F78" s="1488"/>
      <c r="G78" s="1488"/>
      <c r="H78" s="1488"/>
      <c r="I78" s="1488"/>
      <c r="J78" s="264"/>
      <c r="K78" s="1491" t="s">
        <v>132</v>
      </c>
      <c r="L78" s="1492"/>
      <c r="M78" s="1492"/>
      <c r="N78" s="1492"/>
      <c r="O78" s="1492"/>
      <c r="P78" s="1492"/>
      <c r="Q78" s="1493"/>
    </row>
    <row r="79" spans="1:17" ht="30" customHeight="1">
      <c r="A79" s="421"/>
      <c r="B79" s="1487"/>
      <c r="C79" s="1488"/>
      <c r="D79" s="1488"/>
      <c r="E79" s="1488"/>
      <c r="F79" s="1488"/>
      <c r="G79" s="1488"/>
      <c r="H79" s="1488"/>
      <c r="I79" s="1488"/>
      <c r="J79" s="264"/>
      <c r="K79" s="1494"/>
      <c r="L79" s="1495"/>
      <c r="M79" s="1495"/>
      <c r="N79" s="1495"/>
      <c r="O79" s="1495"/>
      <c r="P79" s="1495"/>
      <c r="Q79" s="1496"/>
    </row>
    <row r="80" spans="1:17" ht="30" customHeight="1">
      <c r="A80" s="421"/>
      <c r="B80" s="1487"/>
      <c r="C80" s="1488"/>
      <c r="D80" s="1488"/>
      <c r="E80" s="1488"/>
      <c r="F80" s="1488"/>
      <c r="G80" s="1488"/>
      <c r="H80" s="1488"/>
      <c r="I80" s="1488"/>
      <c r="J80" s="264"/>
      <c r="K80" s="1497"/>
      <c r="L80" s="1498"/>
      <c r="M80" s="1498"/>
      <c r="N80" s="1498"/>
      <c r="O80" s="1498"/>
      <c r="P80" s="1498"/>
      <c r="Q80" s="1499"/>
    </row>
    <row r="81" spans="1:17" ht="30" customHeight="1">
      <c r="A81" s="421"/>
      <c r="B81" s="1487"/>
      <c r="C81" s="1488"/>
      <c r="D81" s="1488"/>
      <c r="E81" s="1488"/>
      <c r="F81" s="1488"/>
      <c r="G81" s="1488"/>
      <c r="H81" s="1488"/>
      <c r="I81" s="1488"/>
      <c r="J81" s="264"/>
      <c r="K81" s="1478"/>
      <c r="L81" s="1479"/>
      <c r="M81" s="1479"/>
      <c r="N81" s="1479"/>
      <c r="O81" s="1479"/>
      <c r="P81" s="1479"/>
      <c r="Q81" s="1480"/>
    </row>
    <row r="82" spans="1:17" ht="30" customHeight="1" thickBot="1">
      <c r="A82" s="422"/>
      <c r="B82" s="1489"/>
      <c r="C82" s="1490"/>
      <c r="D82" s="1490"/>
      <c r="E82" s="1490"/>
      <c r="F82" s="1490"/>
      <c r="G82" s="1490"/>
      <c r="H82" s="1490"/>
      <c r="I82" s="1490"/>
      <c r="J82" s="423"/>
      <c r="K82" s="1500" t="s">
        <v>133</v>
      </c>
      <c r="L82" s="1501"/>
      <c r="M82" s="1501"/>
      <c r="N82" s="1501"/>
      <c r="O82" s="1501"/>
      <c r="P82" s="1501"/>
      <c r="Q82" s="1502"/>
    </row>
    <row r="83" ht="15.75" thickTop="1"/>
  </sheetData>
  <sheetProtection password="CC67" sheet="1" objects="1" scenarios="1"/>
  <mergeCells count="178">
    <mergeCell ref="L2:P2"/>
    <mergeCell ref="C2:I2"/>
    <mergeCell ref="K1:Q1"/>
    <mergeCell ref="I68:I70"/>
    <mergeCell ref="D68:H69"/>
    <mergeCell ref="D70:H70"/>
    <mergeCell ref="K68:L68"/>
    <mergeCell ref="K69:Q69"/>
    <mergeCell ref="K70:Q70"/>
    <mergeCell ref="M68:Q68"/>
    <mergeCell ref="B57:C57"/>
    <mergeCell ref="K47:M50"/>
    <mergeCell ref="N47:N50"/>
    <mergeCell ref="O63:O64"/>
    <mergeCell ref="Q63:Q64"/>
    <mergeCell ref="K63:M64"/>
    <mergeCell ref="K65:M66"/>
    <mergeCell ref="O65:O66"/>
    <mergeCell ref="Q65:Q66"/>
    <mergeCell ref="N63:N64"/>
    <mergeCell ref="Q56:Q58"/>
    <mergeCell ref="K59:M60"/>
    <mergeCell ref="O59:O60"/>
    <mergeCell ref="Q59:Q60"/>
    <mergeCell ref="K61:M62"/>
    <mergeCell ref="O61:O62"/>
    <mergeCell ref="Q61:Q62"/>
    <mergeCell ref="N59:N60"/>
    <mergeCell ref="O52:O55"/>
    <mergeCell ref="Q52:Q55"/>
    <mergeCell ref="P52:P55"/>
    <mergeCell ref="K56:M58"/>
    <mergeCell ref="O56:O58"/>
    <mergeCell ref="K52:N55"/>
    <mergeCell ref="Q39:Q40"/>
    <mergeCell ref="Q43:Q44"/>
    <mergeCell ref="K23:Q26"/>
    <mergeCell ref="P39:P40"/>
    <mergeCell ref="K43:K44"/>
    <mergeCell ref="L43:L44"/>
    <mergeCell ref="M43:M44"/>
    <mergeCell ref="N43:N44"/>
    <mergeCell ref="O43:O44"/>
    <mergeCell ref="P43:P44"/>
    <mergeCell ref="Q34:Q35"/>
    <mergeCell ref="M27:N27"/>
    <mergeCell ref="B66:C66"/>
    <mergeCell ref="K27:L27"/>
    <mergeCell ref="O27:P27"/>
    <mergeCell ref="O28:P28"/>
    <mergeCell ref="K34:K35"/>
    <mergeCell ref="L34:L35"/>
    <mergeCell ref="M34:M35"/>
    <mergeCell ref="N34:N35"/>
    <mergeCell ref="O34:O35"/>
    <mergeCell ref="P34:P35"/>
    <mergeCell ref="K39:K40"/>
    <mergeCell ref="L39:L40"/>
    <mergeCell ref="M39:M40"/>
    <mergeCell ref="N39:N40"/>
    <mergeCell ref="O39:O40"/>
    <mergeCell ref="F64:F65"/>
    <mergeCell ref="G64:G65"/>
    <mergeCell ref="H64:H65"/>
    <mergeCell ref="I64:I65"/>
    <mergeCell ref="B65:C65"/>
    <mergeCell ref="B62:C62"/>
    <mergeCell ref="B63:C63"/>
    <mergeCell ref="B64:C64"/>
    <mergeCell ref="D64:D65"/>
    <mergeCell ref="E64:E65"/>
    <mergeCell ref="F60:F61"/>
    <mergeCell ref="G60:G61"/>
    <mergeCell ref="H60:H61"/>
    <mergeCell ref="I60:I61"/>
    <mergeCell ref="B61:C61"/>
    <mergeCell ref="B58:C58"/>
    <mergeCell ref="B59:C59"/>
    <mergeCell ref="B60:C60"/>
    <mergeCell ref="D60:D61"/>
    <mergeCell ref="E60:E61"/>
    <mergeCell ref="H49:I49"/>
    <mergeCell ref="B50:C52"/>
    <mergeCell ref="B54:C54"/>
    <mergeCell ref="B55:C55"/>
    <mergeCell ref="D55:D56"/>
    <mergeCell ref="E55:E56"/>
    <mergeCell ref="F55:F56"/>
    <mergeCell ref="G55:G56"/>
    <mergeCell ref="H55:H56"/>
    <mergeCell ref="I55:I56"/>
    <mergeCell ref="B56:C56"/>
    <mergeCell ref="D48:E48"/>
    <mergeCell ref="F48:G48"/>
    <mergeCell ref="H48:I48"/>
    <mergeCell ref="F43:F44"/>
    <mergeCell ref="G43:G44"/>
    <mergeCell ref="H43:H44"/>
    <mergeCell ref="I43:I44"/>
    <mergeCell ref="B44:C44"/>
    <mergeCell ref="B33:C33"/>
    <mergeCell ref="B34:C34"/>
    <mergeCell ref="D34:D35"/>
    <mergeCell ref="E34:E35"/>
    <mergeCell ref="F34:F35"/>
    <mergeCell ref="E39:E40"/>
    <mergeCell ref="F39:F40"/>
    <mergeCell ref="G39:G40"/>
    <mergeCell ref="H39:H40"/>
    <mergeCell ref="I39:I40"/>
    <mergeCell ref="G34:G35"/>
    <mergeCell ref="H34:H35"/>
    <mergeCell ref="I34:I35"/>
    <mergeCell ref="B35:C35"/>
    <mergeCell ref="I22:I23"/>
    <mergeCell ref="D5:I5"/>
    <mergeCell ref="D6:E6"/>
    <mergeCell ref="F6:G6"/>
    <mergeCell ref="H6:I6"/>
    <mergeCell ref="H7:I7"/>
    <mergeCell ref="B8:C10"/>
    <mergeCell ref="B12:C12"/>
    <mergeCell ref="B13:C13"/>
    <mergeCell ref="H13:H14"/>
    <mergeCell ref="I13:I14"/>
    <mergeCell ref="B14:C14"/>
    <mergeCell ref="D13:D14"/>
    <mergeCell ref="E13:E14"/>
    <mergeCell ref="G13:G14"/>
    <mergeCell ref="F13:F14"/>
    <mergeCell ref="B24:C24"/>
    <mergeCell ref="D26:I26"/>
    <mergeCell ref="H27:I27"/>
    <mergeCell ref="H28:I28"/>
    <mergeCell ref="B29:C31"/>
    <mergeCell ref="B16:C16"/>
    <mergeCell ref="B17:C17"/>
    <mergeCell ref="B15:C15"/>
    <mergeCell ref="D18:D19"/>
    <mergeCell ref="B18:C18"/>
    <mergeCell ref="B19:C19"/>
    <mergeCell ref="B20:C20"/>
    <mergeCell ref="D27:E27"/>
    <mergeCell ref="F27:G27"/>
    <mergeCell ref="F18:F19"/>
    <mergeCell ref="E18:E19"/>
    <mergeCell ref="B21:C21"/>
    <mergeCell ref="B22:C22"/>
    <mergeCell ref="G18:G19"/>
    <mergeCell ref="F22:F23"/>
    <mergeCell ref="G22:G23"/>
    <mergeCell ref="H18:H19"/>
    <mergeCell ref="I18:I19"/>
    <mergeCell ref="H22:H23"/>
    <mergeCell ref="K73:Q74"/>
    <mergeCell ref="K75:Q75"/>
    <mergeCell ref="K76:Q77"/>
    <mergeCell ref="B73:I75"/>
    <mergeCell ref="B76:I82"/>
    <mergeCell ref="K78:Q78"/>
    <mergeCell ref="K79:Q81"/>
    <mergeCell ref="K82:Q82"/>
    <mergeCell ref="B23:C23"/>
    <mergeCell ref="B41:C41"/>
    <mergeCell ref="B42:C42"/>
    <mergeCell ref="B43:C43"/>
    <mergeCell ref="D43:D44"/>
    <mergeCell ref="E43:E44"/>
    <mergeCell ref="B37:C37"/>
    <mergeCell ref="B36:C36"/>
    <mergeCell ref="B38:C38"/>
    <mergeCell ref="B39:C39"/>
    <mergeCell ref="D39:D40"/>
    <mergeCell ref="D22:D23"/>
    <mergeCell ref="E22:E23"/>
    <mergeCell ref="B40:C40"/>
    <mergeCell ref="B45:C45"/>
    <mergeCell ref="D47:I47"/>
  </mergeCells>
  <printOptions/>
  <pageMargins left="0.7" right="0.7" top="0.5869791666666667" bottom="0.787401575" header="0.3" footer="0.3"/>
  <pageSetup horizontalDpi="600" verticalDpi="600" orientation="landscape" paperSize="9" scale="36" r:id="rId1"/>
  <headerFooter>
    <oddFooter>&amp;L&amp;"-,Fett"&amp;20Anlage 5.3. - Los 3 - Angebotsblatt
Ausschreibung RHV VgV 006-18
Unterhalts- und Grundreinigung städt. Objekte
Große Kreisstadt Weißwasser/O.L.&amp;R&amp;32Seite 33h</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bramke1</dc:creator>
  <cp:keywords/>
  <dc:description/>
  <cp:lastModifiedBy>Eppendorf</cp:lastModifiedBy>
  <cp:lastPrinted>2018-10-21T09:39:51Z</cp:lastPrinted>
  <dcterms:created xsi:type="dcterms:W3CDTF">2018-01-11T13:47:20Z</dcterms:created>
  <dcterms:modified xsi:type="dcterms:W3CDTF">2018-11-08T15:27:36Z</dcterms:modified>
  <cp:category/>
  <cp:version/>
  <cp:contentType/>
  <cp:contentStatus/>
</cp:coreProperties>
</file>